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879" firstSheet="2" activeTab="13"/>
  </bookViews>
  <sheets>
    <sheet name="Dashboard  (2)" sheetId="11" state="hidden" r:id="rId1"/>
    <sheet name="A.CoverPage" sheetId="1" r:id="rId2"/>
    <sheet name="0.INTRO" sheetId="37" r:id="rId3"/>
    <sheet name="1.HSSE" sheetId="5" r:id="rId4"/>
    <sheet name="2.QA-QC" sheetId="23" r:id="rId5"/>
    <sheet name="4.Progress" sheetId="19" r:id="rId6"/>
    <sheet name="5.Key Milestones " sheetId="22" r:id="rId7"/>
    <sheet name="6.Resources" sheetId="6" r:id="rId8"/>
    <sheet name="7.QtyTk" sheetId="34" r:id="rId9"/>
    <sheet name="8.Cost" sheetId="38" r:id="rId10"/>
    <sheet name="8.CO&amp;Trends" sheetId="36" r:id="rId11"/>
    <sheet name="9.POs" sheetId="27" r:id="rId12"/>
    <sheet name="11.Skyline" sheetId="35" r:id="rId13"/>
    <sheet name="12.T&amp;C" sheetId="31" r:id="rId14"/>
  </sheets>
  <externalReferences>
    <externalReference r:id="rId15"/>
    <externalReference r:id="rId16"/>
  </externalReferences>
  <definedNames>
    <definedName name="___old3" localSheetId="2" hidden="1">{#N/A,#N/A,FALSE,"Summary";#N/A,#N/A,FALSE,"3TJ";#N/A,#N/A,FALSE,"3TN";#N/A,#N/A,FALSE,"3TP";#N/A,#N/A,FALSE,"3SJ";#N/A,#N/A,FALSE,"3CJ";#N/A,#N/A,FALSE,"3CN";#N/A,#N/A,FALSE,"3CP";#N/A,#N/A,FALSE,"3A"}</definedName>
    <definedName name="___old3" localSheetId="9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2" hidden="1">{#N/A,#N/A,FALSE,"Summary";#N/A,#N/A,FALSE,"3TJ";#N/A,#N/A,FALSE,"3TN";#N/A,#N/A,FALSE,"3TP";#N/A,#N/A,FALSE,"3SJ";#N/A,#N/A,FALSE,"3CJ";#N/A,#N/A,FALSE,"3CN";#N/A,#N/A,FALSE,"3CP";#N/A,#N/A,FALSE,"3A"}</definedName>
    <definedName name="___old5" localSheetId="9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2" hidden="1">{#N/A,#N/A,FALSE,"Summary";#N/A,#N/A,FALSE,"3TJ";#N/A,#N/A,FALSE,"3TN";#N/A,#N/A,FALSE,"3TP";#N/A,#N/A,FALSE,"3SJ";#N/A,#N/A,FALSE,"3CJ";#N/A,#N/A,FALSE,"3CN";#N/A,#N/A,FALSE,"3CP";#N/A,#N/A,FALSE,"3A"}</definedName>
    <definedName name="___old7" localSheetId="9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localSheetId="2" hidden="1">{#N/A,#N/A,FALSE,"Summary";#N/A,#N/A,FALSE,"3TJ";#N/A,#N/A,FALSE,"3TN";#N/A,#N/A,FALSE,"3TP";#N/A,#N/A,FALSE,"3SJ";#N/A,#N/A,FALSE,"3CJ";#N/A,#N/A,FALSE,"3CN";#N/A,#N/A,FALSE,"3CP";#N/A,#N/A,FALSE,"3A"}</definedName>
    <definedName name="__old3" localSheetId="9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2" hidden="1">{#N/A,#N/A,FALSE,"Summary";#N/A,#N/A,FALSE,"3TJ";#N/A,#N/A,FALSE,"3TN";#N/A,#N/A,FALSE,"3TP";#N/A,#N/A,FALSE,"3SJ";#N/A,#N/A,FALSE,"3CJ";#N/A,#N/A,FALSE,"3CN";#N/A,#N/A,FALSE,"3CP";#N/A,#N/A,FALSE,"3A"}</definedName>
    <definedName name="__old5" localSheetId="9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2" hidden="1">{#N/A,#N/A,FALSE,"Summary";#N/A,#N/A,FALSE,"3TJ";#N/A,#N/A,FALSE,"3TN";#N/A,#N/A,FALSE,"3TP";#N/A,#N/A,FALSE,"3SJ";#N/A,#N/A,FALSE,"3CJ";#N/A,#N/A,FALSE,"3CN";#N/A,#N/A,FALSE,"3CP";#N/A,#N/A,FALSE,"3A"}</definedName>
    <definedName name="__old7" localSheetId="9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localSheetId="2" hidden="1">'[1]#REF'!#REF!</definedName>
    <definedName name="_Fill" localSheetId="9" hidden="1">'[1]#REF'!#REF!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localSheetId="2" hidden="1">{"'Appendix 3 Currency'!$A$1:$U$96"}</definedName>
    <definedName name="HTML_Control" localSheetId="9" hidden="1">{"'Appendix 3 Currency'!$A$1:$U$96"}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0">'8.CO&amp;Trends'!$A$3:$F$26</definedName>
    <definedName name="_xlnm.Print_Area" localSheetId="1">A.CoverPage!$A$1:$BF$156</definedName>
    <definedName name="_xlnm.Print_Area" localSheetId="0">'Dashboard  (2)'!$A$1:$AQ$88</definedName>
    <definedName name="rr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localSheetId="2" hidden="1">{#N/A,#N/A,FALSE,"Summary";#N/A,#N/A,FALSE,"3TJ";#N/A,#N/A,FALSE,"3TN";#N/A,#N/A,FALSE,"3TP";#N/A,#N/A,FALSE,"3SJ";#N/A,#N/A,FALSE,"3CJ";#N/A,#N/A,FALSE,"3CN";#N/A,#N/A,FALSE,"3CP";#N/A,#N/A,FALSE,"3A"}</definedName>
    <definedName name="scarce" localSheetId="9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localSheetId="9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localSheetId="9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localSheetId="9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2" hidden="1">{#N/A,#N/A,FALSE,"Summary";#N/A,#N/A,FALSE,"3TJ";#N/A,#N/A,FALSE,"3TN";#N/A,#N/A,FALSE,"3TP";#N/A,#N/A,FALSE,"3SJ";#N/A,#N/A,FALSE,"3CJ";#N/A,#N/A,FALSE,"3CN";#N/A,#N/A,FALSE,"3CP";#N/A,#N/A,FALSE,"3A"}</definedName>
    <definedName name="wrn.all._.lines." localSheetId="9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localSheetId="2" hidden="1">{#N/A,#N/A,FALSE,"WBS 1.06";#N/A,#N/A,FALSE,"WBS 1.14";#N/A,#N/A,FALSE,"WBS 1.17";#N/A,#N/A,FALSE,"WBS 1.18"}</definedName>
    <definedName name="wrn.COST_SHEETS." localSheetId="9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PrintallD.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localSheetId="2" hidden="1">{#N/A,#N/A,TRUE,"arnitower";#N/A,#N/A,TRUE,"arnigarage "}</definedName>
    <definedName name="wrn.struckgi." localSheetId="9" hidden="1">{#N/A,#N/A,TRUE,"arnitower";#N/A,#N/A,TRUE,"arnigarage "}</definedName>
    <definedName name="wrn.struckgi." hidden="1">{#N/A,#N/A,TRUE,"arnitower";#N/A,#N/A,TRUE,"arnigarage "}</definedName>
    <definedName name="x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localSheetId="9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localSheetId="9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calcChain.xml><?xml version="1.0" encoding="utf-8"?>
<calcChain xmlns="http://schemas.openxmlformats.org/spreadsheetml/2006/main">
  <c r="BK100" i="38" l="1"/>
  <c r="AM100" i="38"/>
  <c r="AN100" i="38"/>
  <c r="AO100" i="38"/>
  <c r="AP100" i="38"/>
  <c r="AQ100" i="38"/>
  <c r="AR100" i="38"/>
  <c r="AS100" i="38"/>
  <c r="AT100" i="38"/>
  <c r="AU100" i="38"/>
  <c r="AV100" i="38"/>
  <c r="AW100" i="38"/>
  <c r="AX100" i="38"/>
  <c r="AY100" i="38"/>
  <c r="AZ100" i="38"/>
  <c r="BA100" i="38"/>
  <c r="BB100" i="38"/>
  <c r="BC100" i="38"/>
  <c r="BD100" i="38"/>
  <c r="BE100" i="38"/>
  <c r="BF100" i="38"/>
  <c r="BG100" i="38"/>
  <c r="BH100" i="38"/>
  <c r="AL100" i="38"/>
  <c r="J100" i="38"/>
  <c r="K100" i="38"/>
  <c r="L100" i="38"/>
  <c r="M100" i="38"/>
  <c r="N100" i="38"/>
  <c r="O100" i="38"/>
  <c r="P100" i="38"/>
  <c r="Q100" i="38"/>
  <c r="R100" i="38"/>
  <c r="S100" i="38"/>
  <c r="T100" i="38"/>
  <c r="U100" i="38"/>
  <c r="V100" i="38"/>
  <c r="W100" i="38"/>
  <c r="X100" i="38"/>
  <c r="Y100" i="38"/>
  <c r="Z100" i="38"/>
  <c r="AA100" i="38"/>
  <c r="AB100" i="38"/>
  <c r="AC100" i="38"/>
  <c r="AD100" i="38"/>
  <c r="AE100" i="38"/>
  <c r="AF100" i="38"/>
  <c r="AG100" i="38"/>
  <c r="AH100" i="38"/>
  <c r="AI100" i="38"/>
  <c r="AJ100" i="38"/>
  <c r="AK100" i="38"/>
  <c r="G100" i="38"/>
  <c r="H100" i="38"/>
  <c r="I100" i="38"/>
  <c r="F100" i="38"/>
  <c r="BK99" i="38"/>
  <c r="AP99" i="38"/>
  <c r="AQ99" i="38"/>
  <c r="AR99" i="38"/>
  <c r="AS99" i="38"/>
  <c r="AT99" i="38"/>
  <c r="AU99" i="38"/>
  <c r="AV99" i="38"/>
  <c r="AW99" i="38"/>
  <c r="AX99" i="38"/>
  <c r="AY99" i="38"/>
  <c r="AZ99" i="38"/>
  <c r="BA99" i="38"/>
  <c r="BB99" i="38"/>
  <c r="BC99" i="38"/>
  <c r="BD99" i="38"/>
  <c r="BE99" i="38"/>
  <c r="BF99" i="38"/>
  <c r="BG99" i="38"/>
  <c r="BH99" i="38"/>
  <c r="AM99" i="38"/>
  <c r="AN99" i="38"/>
  <c r="AO99" i="38"/>
  <c r="AL99" i="38"/>
  <c r="BK98" i="38"/>
  <c r="AP98" i="38"/>
  <c r="AQ98" i="38"/>
  <c r="AR98" i="38"/>
  <c r="AS98" i="38"/>
  <c r="AT98" i="38"/>
  <c r="AU98" i="38"/>
  <c r="AV98" i="38"/>
  <c r="AW98" i="38"/>
  <c r="AX98" i="38"/>
  <c r="AY98" i="38"/>
  <c r="AZ98" i="38"/>
  <c r="BA98" i="38"/>
  <c r="BB98" i="38"/>
  <c r="BC98" i="38"/>
  <c r="BD98" i="38"/>
  <c r="BE98" i="38"/>
  <c r="BF98" i="38"/>
  <c r="BG98" i="38"/>
  <c r="BH98" i="38"/>
  <c r="AM98" i="38"/>
  <c r="AN98" i="38"/>
  <c r="AO98" i="38"/>
  <c r="AL98" i="38"/>
  <c r="O98" i="38"/>
  <c r="P98" i="38"/>
  <c r="Q98" i="38"/>
  <c r="R98" i="38"/>
  <c r="S98" i="38"/>
  <c r="T98" i="38"/>
  <c r="U98" i="38"/>
  <c r="V98" i="38"/>
  <c r="W98" i="38"/>
  <c r="X98" i="38"/>
  <c r="Y98" i="38"/>
  <c r="Z98" i="38"/>
  <c r="AA98" i="38"/>
  <c r="AB98" i="38"/>
  <c r="AC98" i="38"/>
  <c r="AD98" i="38"/>
  <c r="AE98" i="38"/>
  <c r="AF98" i="38"/>
  <c r="AG98" i="38"/>
  <c r="AH98" i="38"/>
  <c r="AI98" i="38"/>
  <c r="AJ98" i="38"/>
  <c r="AK98" i="38"/>
  <c r="G98" i="38"/>
  <c r="H98" i="38"/>
  <c r="I98" i="38"/>
  <c r="J98" i="38"/>
  <c r="K98" i="38"/>
  <c r="L98" i="38"/>
  <c r="M98" i="38"/>
  <c r="N98" i="38"/>
  <c r="F98" i="38"/>
  <c r="BK97" i="38"/>
  <c r="AM97" i="38"/>
  <c r="AN97" i="38"/>
  <c r="AO97" i="38"/>
  <c r="AP97" i="38"/>
  <c r="AQ97" i="38"/>
  <c r="AR97" i="38"/>
  <c r="AS97" i="38"/>
  <c r="AT97" i="38"/>
  <c r="AU97" i="38"/>
  <c r="AV97" i="38"/>
  <c r="AW97" i="38"/>
  <c r="AX97" i="38"/>
  <c r="AY97" i="38"/>
  <c r="AZ97" i="38"/>
  <c r="BA97" i="38"/>
  <c r="BB97" i="38"/>
  <c r="BC97" i="38"/>
  <c r="BD97" i="38"/>
  <c r="BE97" i="38"/>
  <c r="BF97" i="38"/>
  <c r="BG97" i="38"/>
  <c r="BH97" i="38"/>
  <c r="AL97" i="38"/>
  <c r="G97" i="38"/>
  <c r="H97" i="38"/>
  <c r="I97" i="38"/>
  <c r="J97" i="38"/>
  <c r="K97" i="38"/>
  <c r="L97" i="38"/>
  <c r="M97" i="38"/>
  <c r="N97" i="38"/>
  <c r="O97" i="38"/>
  <c r="P97" i="38"/>
  <c r="Q97" i="38"/>
  <c r="R97" i="38"/>
  <c r="S97" i="38"/>
  <c r="T97" i="38"/>
  <c r="U97" i="38"/>
  <c r="V97" i="38"/>
  <c r="W97" i="38"/>
  <c r="X97" i="38"/>
  <c r="Y97" i="38"/>
  <c r="Z97" i="38"/>
  <c r="AA97" i="38"/>
  <c r="AB97" i="38"/>
  <c r="AC97" i="38"/>
  <c r="AD97" i="38"/>
  <c r="AE97" i="38"/>
  <c r="AF97" i="38"/>
  <c r="AG97" i="38"/>
  <c r="AH97" i="38"/>
  <c r="AI97" i="38"/>
  <c r="AJ97" i="38"/>
  <c r="AK97" i="38"/>
  <c r="F97" i="38"/>
  <c r="BK96" i="38"/>
  <c r="AX96" i="38"/>
  <c r="AY96" i="38"/>
  <c r="AZ96" i="38"/>
  <c r="BA96" i="38"/>
  <c r="BB96" i="38"/>
  <c r="BC96" i="38"/>
  <c r="BD96" i="38"/>
  <c r="BE96" i="38"/>
  <c r="BF96" i="38"/>
  <c r="BG96" i="38"/>
  <c r="BH96" i="38"/>
  <c r="AM96" i="38"/>
  <c r="AN96" i="38"/>
  <c r="AO96" i="38"/>
  <c r="AP96" i="38"/>
  <c r="AQ96" i="38"/>
  <c r="AR96" i="38"/>
  <c r="AS96" i="38"/>
  <c r="AT96" i="38"/>
  <c r="AU96" i="38"/>
  <c r="AV96" i="38"/>
  <c r="AW96" i="38"/>
  <c r="AL96" i="38"/>
  <c r="J96" i="38"/>
  <c r="K96" i="38"/>
  <c r="L96" i="38"/>
  <c r="M96" i="38"/>
  <c r="N96" i="38"/>
  <c r="O96" i="38"/>
  <c r="P96" i="38"/>
  <c r="Q96" i="38"/>
  <c r="R96" i="38"/>
  <c r="S96" i="38"/>
  <c r="T96" i="38"/>
  <c r="U96" i="38"/>
  <c r="V96" i="38"/>
  <c r="W96" i="38"/>
  <c r="X96" i="38"/>
  <c r="Y96" i="38"/>
  <c r="Z96" i="38"/>
  <c r="AA96" i="38"/>
  <c r="AB96" i="38"/>
  <c r="AC96" i="38"/>
  <c r="AD96" i="38"/>
  <c r="AE96" i="38"/>
  <c r="AF96" i="38"/>
  <c r="AG96" i="38"/>
  <c r="AH96" i="38"/>
  <c r="AI96" i="38"/>
  <c r="AJ96" i="38"/>
  <c r="AK96" i="38"/>
  <c r="G96" i="38"/>
  <c r="H96" i="38"/>
  <c r="I96" i="38"/>
  <c r="F96" i="38"/>
  <c r="BK95" i="38"/>
  <c r="BC95" i="38"/>
  <c r="BD95" i="38"/>
  <c r="BE95" i="38"/>
  <c r="BF95" i="38"/>
  <c r="BG95" i="38"/>
  <c r="BH95" i="38"/>
  <c r="AP95" i="38"/>
  <c r="AQ95" i="38"/>
  <c r="AR95" i="38"/>
  <c r="AS95" i="38"/>
  <c r="AT95" i="38"/>
  <c r="AU95" i="38"/>
  <c r="AV95" i="38"/>
  <c r="AW95" i="38"/>
  <c r="AX95" i="38"/>
  <c r="AY95" i="38"/>
  <c r="AZ95" i="38"/>
  <c r="BA95" i="38"/>
  <c r="BB95" i="38"/>
  <c r="AM95" i="38"/>
  <c r="AN95" i="38"/>
  <c r="AO95" i="38"/>
  <c r="AL95" i="38"/>
  <c r="G95" i="38"/>
  <c r="H95" i="38"/>
  <c r="I95" i="38"/>
  <c r="J95" i="38"/>
  <c r="K95" i="38"/>
  <c r="L95" i="38"/>
  <c r="M95" i="38"/>
  <c r="N95" i="38"/>
  <c r="O95" i="38"/>
  <c r="P95" i="38"/>
  <c r="Q95" i="38"/>
  <c r="R95" i="38"/>
  <c r="S95" i="38"/>
  <c r="T95" i="38"/>
  <c r="U95" i="38"/>
  <c r="V95" i="38"/>
  <c r="W95" i="38"/>
  <c r="X95" i="38"/>
  <c r="Y95" i="38"/>
  <c r="Z95" i="38"/>
  <c r="AA95" i="38"/>
  <c r="AB95" i="38"/>
  <c r="AC95" i="38"/>
  <c r="AD95" i="38"/>
  <c r="AE95" i="38"/>
  <c r="AF95" i="38"/>
  <c r="AG95" i="38"/>
  <c r="AH95" i="38"/>
  <c r="AI95" i="38"/>
  <c r="AJ95" i="38"/>
  <c r="AK95" i="38"/>
  <c r="F95" i="38"/>
  <c r="BK94" i="38"/>
  <c r="BF94" i="38"/>
  <c r="BG94" i="38"/>
  <c r="BH94" i="38"/>
  <c r="AM94" i="38"/>
  <c r="AN94" i="38"/>
  <c r="AO94" i="38"/>
  <c r="AP94" i="38"/>
  <c r="AQ94" i="38"/>
  <c r="AR94" i="38"/>
  <c r="AS94" i="38"/>
  <c r="AT94" i="38"/>
  <c r="AU94" i="38"/>
  <c r="AV94" i="38"/>
  <c r="AW94" i="38"/>
  <c r="AX94" i="38"/>
  <c r="AY94" i="38"/>
  <c r="AZ94" i="38"/>
  <c r="BA94" i="38"/>
  <c r="BB94" i="38"/>
  <c r="BC94" i="38"/>
  <c r="BD94" i="38"/>
  <c r="BE94" i="38"/>
  <c r="AL94" i="38"/>
  <c r="J94" i="38"/>
  <c r="K94" i="38"/>
  <c r="L94" i="38"/>
  <c r="M94" i="38"/>
  <c r="N94" i="38"/>
  <c r="O94" i="38"/>
  <c r="P94" i="38"/>
  <c r="Q94" i="38"/>
  <c r="R94" i="38"/>
  <c r="S94" i="38"/>
  <c r="T94" i="38"/>
  <c r="U94" i="38"/>
  <c r="V94" i="38"/>
  <c r="W94" i="38"/>
  <c r="X94" i="38"/>
  <c r="Y94" i="38"/>
  <c r="Z94" i="38"/>
  <c r="AA94" i="38"/>
  <c r="AB94" i="38"/>
  <c r="AC94" i="38"/>
  <c r="AD94" i="38"/>
  <c r="AE94" i="38"/>
  <c r="AF94" i="38"/>
  <c r="AG94" i="38"/>
  <c r="AH94" i="38"/>
  <c r="AI94" i="38"/>
  <c r="AJ94" i="38"/>
  <c r="AK94" i="38"/>
  <c r="G94" i="38"/>
  <c r="H94" i="38"/>
  <c r="I94" i="38"/>
  <c r="F94" i="38"/>
  <c r="BK93" i="38"/>
  <c r="AP93" i="38"/>
  <c r="AQ93" i="38"/>
  <c r="AR93" i="38"/>
  <c r="AS93" i="38"/>
  <c r="AT93" i="38"/>
  <c r="AU93" i="38"/>
  <c r="AV93" i="38"/>
  <c r="AW93" i="38"/>
  <c r="AX93" i="38"/>
  <c r="AY93" i="38"/>
  <c r="AZ93" i="38"/>
  <c r="BA93" i="38"/>
  <c r="BB93" i="38"/>
  <c r="BC93" i="38"/>
  <c r="BD93" i="38"/>
  <c r="BE93" i="38"/>
  <c r="BF93" i="38"/>
  <c r="BG93" i="38"/>
  <c r="BH93" i="38"/>
  <c r="AM93" i="38"/>
  <c r="AN93" i="38"/>
  <c r="AO93" i="38"/>
  <c r="AL93" i="38"/>
  <c r="G93" i="38"/>
  <c r="H93" i="38"/>
  <c r="I93" i="38"/>
  <c r="J93" i="38"/>
  <c r="K93" i="38"/>
  <c r="L93" i="38"/>
  <c r="M93" i="38"/>
  <c r="N93" i="38"/>
  <c r="O93" i="38"/>
  <c r="P93" i="38"/>
  <c r="Q93" i="38"/>
  <c r="R93" i="38"/>
  <c r="S93" i="38"/>
  <c r="T93" i="38"/>
  <c r="U93" i="38"/>
  <c r="V93" i="38"/>
  <c r="W93" i="38"/>
  <c r="X93" i="38"/>
  <c r="Y93" i="38"/>
  <c r="Z93" i="38"/>
  <c r="AA93" i="38"/>
  <c r="AB93" i="38"/>
  <c r="AC93" i="38"/>
  <c r="AD93" i="38"/>
  <c r="AE93" i="38"/>
  <c r="AF93" i="38"/>
  <c r="AG93" i="38"/>
  <c r="AH93" i="38"/>
  <c r="AI93" i="38"/>
  <c r="AJ93" i="38"/>
  <c r="AK93" i="38"/>
  <c r="F93" i="38"/>
  <c r="BK92" i="38"/>
  <c r="AM92" i="38"/>
  <c r="AN92" i="38"/>
  <c r="AO92" i="38"/>
  <c r="AP92" i="38"/>
  <c r="AQ92" i="38"/>
  <c r="AR92" i="38"/>
  <c r="AS92" i="38"/>
  <c r="AT92" i="38"/>
  <c r="AU92" i="38"/>
  <c r="AV92" i="38"/>
  <c r="AW92" i="38"/>
  <c r="AX92" i="38"/>
  <c r="AY92" i="38"/>
  <c r="AZ92" i="38"/>
  <c r="BA92" i="38"/>
  <c r="BB92" i="38"/>
  <c r="BC92" i="38"/>
  <c r="BD92" i="38"/>
  <c r="BE92" i="38"/>
  <c r="BF92" i="38"/>
  <c r="BG92" i="38"/>
  <c r="BH92" i="38"/>
  <c r="AL92" i="38"/>
  <c r="G92" i="38"/>
  <c r="H92" i="38"/>
  <c r="I92" i="38"/>
  <c r="J92" i="38"/>
  <c r="K92" i="38"/>
  <c r="L92" i="38"/>
  <c r="M92" i="38"/>
  <c r="N92" i="38"/>
  <c r="O92" i="38"/>
  <c r="P92" i="38"/>
  <c r="Q92" i="38"/>
  <c r="R92" i="38"/>
  <c r="S92" i="38"/>
  <c r="T92" i="38"/>
  <c r="U92" i="38"/>
  <c r="V92" i="38"/>
  <c r="W92" i="38"/>
  <c r="X92" i="38"/>
  <c r="Y92" i="38"/>
  <c r="Z92" i="38"/>
  <c r="AA92" i="38"/>
  <c r="AB92" i="38"/>
  <c r="AC92" i="38"/>
  <c r="AD92" i="38"/>
  <c r="AE92" i="38"/>
  <c r="AF92" i="38"/>
  <c r="AG92" i="38"/>
  <c r="AH92" i="38"/>
  <c r="AI92" i="38"/>
  <c r="AJ92" i="38"/>
  <c r="AK92" i="38"/>
  <c r="F92" i="38"/>
  <c r="BK91" i="38"/>
  <c r="AM91" i="38"/>
  <c r="AN91" i="38"/>
  <c r="AO91" i="38"/>
  <c r="AP91" i="38"/>
  <c r="AQ91" i="38"/>
  <c r="AR91" i="38"/>
  <c r="AS91" i="38"/>
  <c r="AT91" i="38"/>
  <c r="AU91" i="38"/>
  <c r="AV91" i="38"/>
  <c r="AW91" i="38"/>
  <c r="AX91" i="38"/>
  <c r="AY91" i="38"/>
  <c r="AZ91" i="38"/>
  <c r="BA91" i="38"/>
  <c r="BB91" i="38"/>
  <c r="BC91" i="38"/>
  <c r="BD91" i="38"/>
  <c r="BE91" i="38"/>
  <c r="BF91" i="38"/>
  <c r="BG91" i="38"/>
  <c r="BH91" i="38"/>
  <c r="AL91" i="38"/>
  <c r="J91" i="38"/>
  <c r="K91" i="38"/>
  <c r="L91" i="38"/>
  <c r="M91" i="38"/>
  <c r="N91" i="38"/>
  <c r="O91" i="38"/>
  <c r="P91" i="38"/>
  <c r="Q91" i="38"/>
  <c r="R91" i="38"/>
  <c r="S91" i="38"/>
  <c r="T91" i="38"/>
  <c r="U91" i="38"/>
  <c r="V91" i="38"/>
  <c r="W91" i="38"/>
  <c r="X91" i="38"/>
  <c r="Y91" i="38"/>
  <c r="Z91" i="38"/>
  <c r="AA91" i="38"/>
  <c r="AB91" i="38"/>
  <c r="AC91" i="38"/>
  <c r="AD91" i="38"/>
  <c r="AE91" i="38"/>
  <c r="AF91" i="38"/>
  <c r="AG91" i="38"/>
  <c r="AH91" i="38"/>
  <c r="AI91" i="38"/>
  <c r="AJ91" i="38"/>
  <c r="AK91" i="38"/>
  <c r="G91" i="38"/>
  <c r="H91" i="38"/>
  <c r="I91" i="38"/>
  <c r="F91" i="38"/>
  <c r="BK90" i="38"/>
  <c r="AP90" i="38"/>
  <c r="AQ90" i="38"/>
  <c r="AR90" i="38"/>
  <c r="AS90" i="38"/>
  <c r="AT90" i="38"/>
  <c r="AU90" i="38"/>
  <c r="AV90" i="38"/>
  <c r="AW90" i="38"/>
  <c r="AX90" i="38"/>
  <c r="AY90" i="38"/>
  <c r="AZ90" i="38"/>
  <c r="BA90" i="38"/>
  <c r="BB90" i="38"/>
  <c r="BC90" i="38"/>
  <c r="BD90" i="38"/>
  <c r="BE90" i="38"/>
  <c r="BF90" i="38"/>
  <c r="BG90" i="38"/>
  <c r="BH90" i="38"/>
  <c r="AM90" i="38"/>
  <c r="AN90" i="38"/>
  <c r="AO90" i="38"/>
  <c r="AL90" i="38"/>
  <c r="O90" i="38"/>
  <c r="P90" i="38"/>
  <c r="Q90" i="38"/>
  <c r="R90" i="38"/>
  <c r="S90" i="38"/>
  <c r="T90" i="38"/>
  <c r="U90" i="38"/>
  <c r="V90" i="38"/>
  <c r="W90" i="38"/>
  <c r="X90" i="38"/>
  <c r="Y90" i="38"/>
  <c r="Z90" i="38"/>
  <c r="AA90" i="38"/>
  <c r="AB90" i="38"/>
  <c r="AC90" i="38"/>
  <c r="AD90" i="38"/>
  <c r="AE90" i="38"/>
  <c r="AF90" i="38"/>
  <c r="AG90" i="38"/>
  <c r="AH90" i="38"/>
  <c r="AI90" i="38"/>
  <c r="AJ90" i="38"/>
  <c r="AK90" i="38"/>
  <c r="G90" i="38"/>
  <c r="H90" i="38"/>
  <c r="I90" i="38"/>
  <c r="J90" i="38"/>
  <c r="K90" i="38"/>
  <c r="L90" i="38"/>
  <c r="M90" i="38"/>
  <c r="N90" i="38"/>
  <c r="F90" i="38"/>
  <c r="BK89" i="38"/>
  <c r="AM89" i="38"/>
  <c r="AN89" i="38"/>
  <c r="AO89" i="38"/>
  <c r="AP89" i="38"/>
  <c r="AQ89" i="38"/>
  <c r="AR89" i="38"/>
  <c r="AS89" i="38"/>
  <c r="AT89" i="38"/>
  <c r="AU89" i="38"/>
  <c r="AV89" i="38"/>
  <c r="AW89" i="38"/>
  <c r="AX89" i="38"/>
  <c r="AY89" i="38"/>
  <c r="AZ89" i="38"/>
  <c r="BA89" i="38"/>
  <c r="BB89" i="38"/>
  <c r="BC89" i="38"/>
  <c r="BD89" i="38"/>
  <c r="BE89" i="38"/>
  <c r="BF89" i="38"/>
  <c r="BG89" i="38"/>
  <c r="BH89" i="38"/>
  <c r="AL89" i="38"/>
  <c r="G89" i="38"/>
  <c r="H89" i="38"/>
  <c r="I89" i="38"/>
  <c r="J89" i="38"/>
  <c r="K89" i="38"/>
  <c r="L89" i="38"/>
  <c r="M89" i="38"/>
  <c r="N89" i="38"/>
  <c r="O89" i="38"/>
  <c r="P89" i="38"/>
  <c r="Q89" i="38"/>
  <c r="R89" i="38"/>
  <c r="S89" i="38"/>
  <c r="T89" i="38"/>
  <c r="U89" i="38"/>
  <c r="V89" i="38"/>
  <c r="W89" i="38"/>
  <c r="X89" i="38"/>
  <c r="Y89" i="38"/>
  <c r="Z89" i="38"/>
  <c r="AA89" i="38"/>
  <c r="AB89" i="38"/>
  <c r="AC89" i="38"/>
  <c r="AD89" i="38"/>
  <c r="AE89" i="38"/>
  <c r="AF89" i="38"/>
  <c r="AG89" i="38"/>
  <c r="AH89" i="38"/>
  <c r="AI89" i="38"/>
  <c r="AJ89" i="38"/>
  <c r="AK89" i="38"/>
  <c r="F89" i="38"/>
  <c r="BK88" i="38"/>
  <c r="AX88" i="38"/>
  <c r="AY88" i="38"/>
  <c r="AZ88" i="38"/>
  <c r="BA88" i="38"/>
  <c r="BB88" i="38"/>
  <c r="BC88" i="38"/>
  <c r="BD88" i="38"/>
  <c r="BE88" i="38"/>
  <c r="BF88" i="38"/>
  <c r="BG88" i="38"/>
  <c r="BH88" i="38"/>
  <c r="AM88" i="38"/>
  <c r="AN88" i="38"/>
  <c r="AO88" i="38"/>
  <c r="AP88" i="38"/>
  <c r="AQ88" i="38"/>
  <c r="AR88" i="38"/>
  <c r="AS88" i="38"/>
  <c r="AT88" i="38"/>
  <c r="AU88" i="38"/>
  <c r="AV88" i="38"/>
  <c r="AW88" i="38"/>
  <c r="AL88" i="38"/>
  <c r="J88" i="38"/>
  <c r="K88" i="38"/>
  <c r="L88" i="38"/>
  <c r="M88" i="38"/>
  <c r="N88" i="38"/>
  <c r="O88" i="38"/>
  <c r="P88" i="38"/>
  <c r="Q88" i="38"/>
  <c r="R88" i="38"/>
  <c r="S88" i="38"/>
  <c r="T88" i="38"/>
  <c r="U88" i="38"/>
  <c r="V88" i="38"/>
  <c r="W88" i="38"/>
  <c r="X88" i="38"/>
  <c r="Y88" i="38"/>
  <c r="Z88" i="38"/>
  <c r="AA88" i="38"/>
  <c r="AB88" i="38"/>
  <c r="AC88" i="38"/>
  <c r="AD88" i="38"/>
  <c r="AE88" i="38"/>
  <c r="AF88" i="38"/>
  <c r="AG88" i="38"/>
  <c r="AH88" i="38"/>
  <c r="AI88" i="38"/>
  <c r="AJ88" i="38"/>
  <c r="AK88" i="38"/>
  <c r="G88" i="38"/>
  <c r="H88" i="38"/>
  <c r="I88" i="38"/>
  <c r="F88" i="38"/>
  <c r="BK87" i="38"/>
  <c r="AM87" i="38"/>
  <c r="AN87" i="38"/>
  <c r="AO87" i="38"/>
  <c r="AP87" i="38"/>
  <c r="AQ87" i="38"/>
  <c r="AR87" i="38"/>
  <c r="AS87" i="38"/>
  <c r="AT87" i="38"/>
  <c r="AU87" i="38"/>
  <c r="AV87" i="38"/>
  <c r="AW87" i="38"/>
  <c r="AX87" i="38"/>
  <c r="AY87" i="38"/>
  <c r="AZ87" i="38"/>
  <c r="BA87" i="38"/>
  <c r="BB87" i="38"/>
  <c r="BC87" i="38"/>
  <c r="BD87" i="38"/>
  <c r="BE87" i="38"/>
  <c r="BF87" i="38"/>
  <c r="BG87" i="38"/>
  <c r="BH87" i="38"/>
  <c r="AL87" i="38"/>
  <c r="J87" i="38"/>
  <c r="K87" i="38"/>
  <c r="L87" i="38"/>
  <c r="M87" i="38"/>
  <c r="N87" i="38"/>
  <c r="O87" i="38"/>
  <c r="P87" i="38"/>
  <c r="Q87" i="38"/>
  <c r="R87" i="38"/>
  <c r="S87" i="38"/>
  <c r="T87" i="38"/>
  <c r="U87" i="38"/>
  <c r="V87" i="38"/>
  <c r="W87" i="38"/>
  <c r="X87" i="38"/>
  <c r="Y87" i="38"/>
  <c r="Z87" i="38"/>
  <c r="AA87" i="38"/>
  <c r="AB87" i="38"/>
  <c r="AC87" i="38"/>
  <c r="AD87" i="38"/>
  <c r="AE87" i="38"/>
  <c r="AF87" i="38"/>
  <c r="AG87" i="38"/>
  <c r="AH87" i="38"/>
  <c r="AI87" i="38"/>
  <c r="AJ87" i="38"/>
  <c r="AK87" i="38"/>
  <c r="G87" i="38"/>
  <c r="H87" i="38"/>
  <c r="I87" i="38"/>
  <c r="F87" i="38"/>
  <c r="BK86" i="38"/>
  <c r="AM86" i="38"/>
  <c r="AN86" i="38"/>
  <c r="AO86" i="38"/>
  <c r="AP86" i="38"/>
  <c r="AQ86" i="38"/>
  <c r="AR86" i="38"/>
  <c r="AS86" i="38"/>
  <c r="AT86" i="38"/>
  <c r="AU86" i="38"/>
  <c r="AV86" i="38"/>
  <c r="AW86" i="38"/>
  <c r="AX86" i="38"/>
  <c r="AY86" i="38"/>
  <c r="AZ86" i="38"/>
  <c r="BA86" i="38"/>
  <c r="BB86" i="38"/>
  <c r="BC86" i="38"/>
  <c r="BD86" i="38"/>
  <c r="BE86" i="38"/>
  <c r="BF86" i="38"/>
  <c r="BG86" i="38"/>
  <c r="BH86" i="38"/>
  <c r="AL86" i="38"/>
  <c r="J86" i="38"/>
  <c r="K86" i="38"/>
  <c r="L86" i="38"/>
  <c r="M86" i="38"/>
  <c r="N86" i="38"/>
  <c r="O86" i="38"/>
  <c r="P86" i="38"/>
  <c r="Q86" i="38"/>
  <c r="R86" i="38"/>
  <c r="S86" i="38"/>
  <c r="T86" i="38"/>
  <c r="U86" i="38"/>
  <c r="V86" i="38"/>
  <c r="W86" i="38"/>
  <c r="X86" i="38"/>
  <c r="Y86" i="38"/>
  <c r="Z86" i="38"/>
  <c r="AA86" i="38"/>
  <c r="AB86" i="38"/>
  <c r="AC86" i="38"/>
  <c r="AD86" i="38"/>
  <c r="AE86" i="38"/>
  <c r="AF86" i="38"/>
  <c r="AG86" i="38"/>
  <c r="AH86" i="38"/>
  <c r="AI86" i="38"/>
  <c r="AJ86" i="38"/>
  <c r="AK86" i="38"/>
  <c r="G86" i="38"/>
  <c r="H86" i="38"/>
  <c r="I86" i="38"/>
  <c r="F86" i="38"/>
  <c r="BK85" i="38"/>
  <c r="AM85" i="38"/>
  <c r="AN85" i="38"/>
  <c r="AO85" i="38"/>
  <c r="AP85" i="38"/>
  <c r="AQ85" i="38"/>
  <c r="AR85" i="38"/>
  <c r="AS85" i="38"/>
  <c r="AT85" i="38"/>
  <c r="AU85" i="38"/>
  <c r="AV85" i="38"/>
  <c r="AW85" i="38"/>
  <c r="AX85" i="38"/>
  <c r="AY85" i="38"/>
  <c r="AZ85" i="38"/>
  <c r="BA85" i="38"/>
  <c r="BB85" i="38"/>
  <c r="BC85" i="38"/>
  <c r="BD85" i="38"/>
  <c r="BE85" i="38"/>
  <c r="BF85" i="38"/>
  <c r="BG85" i="38"/>
  <c r="BH85" i="38"/>
  <c r="AL85" i="38"/>
  <c r="J85" i="38"/>
  <c r="K85" i="38"/>
  <c r="L85" i="38"/>
  <c r="M85" i="38"/>
  <c r="N85" i="38"/>
  <c r="O85" i="38"/>
  <c r="P85" i="38"/>
  <c r="Q85" i="38"/>
  <c r="R85" i="38"/>
  <c r="S85" i="38"/>
  <c r="T85" i="38"/>
  <c r="U85" i="38"/>
  <c r="V85" i="38"/>
  <c r="W85" i="38"/>
  <c r="X85" i="38"/>
  <c r="Y85" i="38"/>
  <c r="Z85" i="38"/>
  <c r="AA85" i="38"/>
  <c r="AB85" i="38"/>
  <c r="AC85" i="38"/>
  <c r="AD85" i="38"/>
  <c r="AE85" i="38"/>
  <c r="AF85" i="38"/>
  <c r="AG85" i="38"/>
  <c r="AH85" i="38"/>
  <c r="AI85" i="38"/>
  <c r="AJ85" i="38"/>
  <c r="AK85" i="38"/>
  <c r="G85" i="38"/>
  <c r="H85" i="38"/>
  <c r="I85" i="38"/>
  <c r="F85" i="38"/>
  <c r="BK84" i="38"/>
  <c r="AM84" i="38"/>
  <c r="AN84" i="38"/>
  <c r="AO84" i="38"/>
  <c r="AP84" i="38"/>
  <c r="AQ84" i="38"/>
  <c r="AR84" i="38"/>
  <c r="AS84" i="38"/>
  <c r="AT84" i="38"/>
  <c r="AU84" i="38"/>
  <c r="AV84" i="38"/>
  <c r="AW84" i="38"/>
  <c r="AX84" i="38"/>
  <c r="AY84" i="38"/>
  <c r="AZ84" i="38"/>
  <c r="BA84" i="38"/>
  <c r="BB84" i="38"/>
  <c r="BC84" i="38"/>
  <c r="BD84" i="38"/>
  <c r="BE84" i="38"/>
  <c r="BF84" i="38"/>
  <c r="BG84" i="38"/>
  <c r="BH84" i="38"/>
  <c r="AL84" i="38"/>
  <c r="J84" i="38"/>
  <c r="K84" i="38"/>
  <c r="L84" i="38"/>
  <c r="M84" i="38"/>
  <c r="N84" i="38"/>
  <c r="O84" i="38"/>
  <c r="P84" i="38"/>
  <c r="Q84" i="38"/>
  <c r="R84" i="38"/>
  <c r="S84" i="38"/>
  <c r="T84" i="38"/>
  <c r="U84" i="38"/>
  <c r="V84" i="38"/>
  <c r="W84" i="38"/>
  <c r="X84" i="38"/>
  <c r="Y84" i="38"/>
  <c r="Z84" i="38"/>
  <c r="AA84" i="38"/>
  <c r="AB84" i="38"/>
  <c r="AC84" i="38"/>
  <c r="AD84" i="38"/>
  <c r="AE84" i="38"/>
  <c r="AF84" i="38"/>
  <c r="AG84" i="38"/>
  <c r="AH84" i="38"/>
  <c r="AI84" i="38"/>
  <c r="AJ84" i="38"/>
  <c r="AK84" i="38"/>
  <c r="G84" i="38"/>
  <c r="H84" i="38"/>
  <c r="I84" i="38"/>
  <c r="F84" i="38"/>
  <c r="BK83" i="38"/>
  <c r="AM83" i="38"/>
  <c r="AN83" i="38"/>
  <c r="AO83" i="38"/>
  <c r="AP83" i="38"/>
  <c r="AQ83" i="38"/>
  <c r="AR83" i="38"/>
  <c r="AS83" i="38"/>
  <c r="AT83" i="38"/>
  <c r="AU83" i="38"/>
  <c r="AV83" i="38"/>
  <c r="AW83" i="38"/>
  <c r="AX83" i="38"/>
  <c r="AY83" i="38"/>
  <c r="AZ83" i="38"/>
  <c r="BA83" i="38"/>
  <c r="BB83" i="38"/>
  <c r="BC83" i="38"/>
  <c r="BD83" i="38"/>
  <c r="BE83" i="38"/>
  <c r="BF83" i="38"/>
  <c r="BG83" i="38"/>
  <c r="BH83" i="38"/>
  <c r="AL83" i="38"/>
  <c r="J83" i="38"/>
  <c r="K83" i="38"/>
  <c r="L83" i="38"/>
  <c r="M83" i="38"/>
  <c r="N83" i="38"/>
  <c r="O83" i="38"/>
  <c r="P83" i="38"/>
  <c r="Q83" i="38"/>
  <c r="R83" i="38"/>
  <c r="S83" i="38"/>
  <c r="T83" i="38"/>
  <c r="U83" i="38"/>
  <c r="V83" i="38"/>
  <c r="W83" i="38"/>
  <c r="X83" i="38"/>
  <c r="Y83" i="38"/>
  <c r="Z83" i="38"/>
  <c r="AA83" i="38"/>
  <c r="AB83" i="38"/>
  <c r="AC83" i="38"/>
  <c r="AD83" i="38"/>
  <c r="AE83" i="38"/>
  <c r="AF83" i="38"/>
  <c r="AG83" i="38"/>
  <c r="AH83" i="38"/>
  <c r="AI83" i="38"/>
  <c r="AJ83" i="38"/>
  <c r="AK83" i="38"/>
  <c r="G83" i="38"/>
  <c r="H83" i="38"/>
  <c r="I83" i="38"/>
  <c r="F83" i="38"/>
  <c r="BK82" i="38"/>
  <c r="AM82" i="38"/>
  <c r="AN82" i="38"/>
  <c r="AO82" i="38"/>
  <c r="AP82" i="38"/>
  <c r="AQ82" i="38"/>
  <c r="AR82" i="38"/>
  <c r="AS82" i="38"/>
  <c r="AT82" i="38"/>
  <c r="AU82" i="38"/>
  <c r="AV82" i="38"/>
  <c r="AW82" i="38"/>
  <c r="AX82" i="38"/>
  <c r="AY82" i="38"/>
  <c r="AZ82" i="38"/>
  <c r="BA82" i="38"/>
  <c r="BB82" i="38"/>
  <c r="BC82" i="38"/>
  <c r="BD82" i="38"/>
  <c r="BE82" i="38"/>
  <c r="BF82" i="38"/>
  <c r="BG82" i="38"/>
  <c r="BH82" i="38"/>
  <c r="AL82" i="38"/>
  <c r="J82" i="38"/>
  <c r="K82" i="38"/>
  <c r="L82" i="38"/>
  <c r="M82" i="38"/>
  <c r="N82" i="38"/>
  <c r="O82" i="38"/>
  <c r="P82" i="38"/>
  <c r="Q82" i="38"/>
  <c r="R82" i="38"/>
  <c r="S82" i="38"/>
  <c r="T82" i="38"/>
  <c r="U82" i="38"/>
  <c r="V82" i="38"/>
  <c r="W82" i="38"/>
  <c r="X82" i="38"/>
  <c r="Y82" i="38"/>
  <c r="Z82" i="38"/>
  <c r="AA82" i="38"/>
  <c r="AB82" i="38"/>
  <c r="AC82" i="38"/>
  <c r="AD82" i="38"/>
  <c r="AE82" i="38"/>
  <c r="AF82" i="38"/>
  <c r="AG82" i="38"/>
  <c r="AH82" i="38"/>
  <c r="AI82" i="38"/>
  <c r="AJ82" i="38"/>
  <c r="AK82" i="38"/>
  <c r="G82" i="38"/>
  <c r="H82" i="38"/>
  <c r="I82" i="38"/>
  <c r="F82" i="38"/>
  <c r="BK81" i="38"/>
  <c r="AM81" i="38"/>
  <c r="AN81" i="38"/>
  <c r="AO81" i="38"/>
  <c r="AP81" i="38"/>
  <c r="AQ81" i="38"/>
  <c r="AR81" i="38"/>
  <c r="AS81" i="38"/>
  <c r="AT81" i="38"/>
  <c r="AU81" i="38"/>
  <c r="AV81" i="38"/>
  <c r="AW81" i="38"/>
  <c r="AX81" i="38"/>
  <c r="AY81" i="38"/>
  <c r="AZ81" i="38"/>
  <c r="BA81" i="38"/>
  <c r="BB81" i="38"/>
  <c r="BC81" i="38"/>
  <c r="BD81" i="38"/>
  <c r="BE81" i="38"/>
  <c r="BF81" i="38"/>
  <c r="BG81" i="38"/>
  <c r="BH81" i="38"/>
  <c r="AL81" i="38"/>
  <c r="J81" i="38"/>
  <c r="K81" i="38"/>
  <c r="L81" i="38"/>
  <c r="M81" i="38"/>
  <c r="N81" i="38"/>
  <c r="O81" i="38"/>
  <c r="P81" i="38"/>
  <c r="Q81" i="38"/>
  <c r="R81" i="38"/>
  <c r="S81" i="38"/>
  <c r="T81" i="38"/>
  <c r="U81" i="38"/>
  <c r="V81" i="38"/>
  <c r="W81" i="38"/>
  <c r="X81" i="38"/>
  <c r="Y81" i="38"/>
  <c r="Z81" i="38"/>
  <c r="AA81" i="38"/>
  <c r="AB81" i="38"/>
  <c r="AC81" i="38"/>
  <c r="AD81" i="38"/>
  <c r="AE81" i="38"/>
  <c r="AF81" i="38"/>
  <c r="AG81" i="38"/>
  <c r="AH81" i="38"/>
  <c r="AI81" i="38"/>
  <c r="AJ81" i="38"/>
  <c r="AK81" i="38"/>
  <c r="G81" i="38"/>
  <c r="H81" i="38"/>
  <c r="I81" i="38"/>
  <c r="F81" i="38"/>
  <c r="BK80" i="38"/>
  <c r="AM80" i="38"/>
  <c r="AN80" i="38"/>
  <c r="AO80" i="38"/>
  <c r="AP80" i="38"/>
  <c r="AQ80" i="38"/>
  <c r="AR80" i="38"/>
  <c r="AS80" i="38"/>
  <c r="AT80" i="38"/>
  <c r="AU80" i="38"/>
  <c r="AV80" i="38"/>
  <c r="AW80" i="38"/>
  <c r="AX80" i="38"/>
  <c r="AY80" i="38"/>
  <c r="AZ80" i="38"/>
  <c r="BA80" i="38"/>
  <c r="BB80" i="38"/>
  <c r="BC80" i="38"/>
  <c r="BD80" i="38"/>
  <c r="BE80" i="38"/>
  <c r="BF80" i="38"/>
  <c r="BG80" i="38"/>
  <c r="BH80" i="38"/>
  <c r="AL80" i="38"/>
  <c r="J80" i="38"/>
  <c r="K80" i="38"/>
  <c r="L80" i="38"/>
  <c r="M80" i="38"/>
  <c r="N80" i="38"/>
  <c r="O80" i="38"/>
  <c r="P80" i="38"/>
  <c r="Q80" i="38"/>
  <c r="R80" i="38"/>
  <c r="S80" i="38"/>
  <c r="T80" i="38"/>
  <c r="U80" i="38"/>
  <c r="V80" i="38"/>
  <c r="W80" i="38"/>
  <c r="X80" i="38"/>
  <c r="Y80" i="38"/>
  <c r="Z80" i="38"/>
  <c r="AA80" i="38"/>
  <c r="AB80" i="38"/>
  <c r="AC80" i="38"/>
  <c r="AD80" i="38"/>
  <c r="AE80" i="38"/>
  <c r="AF80" i="38"/>
  <c r="AG80" i="38"/>
  <c r="AH80" i="38"/>
  <c r="AI80" i="38"/>
  <c r="AJ80" i="38"/>
  <c r="AK80" i="38"/>
  <c r="G80" i="38"/>
  <c r="H80" i="38"/>
  <c r="I80" i="38"/>
  <c r="F80" i="38"/>
  <c r="BK79" i="38"/>
  <c r="AM79" i="38"/>
  <c r="AN79" i="38"/>
  <c r="AO79" i="38"/>
  <c r="AP79" i="38"/>
  <c r="AQ79" i="38"/>
  <c r="AR79" i="38"/>
  <c r="AS79" i="38"/>
  <c r="AT79" i="38"/>
  <c r="AU79" i="38"/>
  <c r="AV79" i="38"/>
  <c r="AW79" i="38"/>
  <c r="AX79" i="38"/>
  <c r="AY79" i="38"/>
  <c r="AZ79" i="38"/>
  <c r="BA79" i="38"/>
  <c r="BB79" i="38"/>
  <c r="BC79" i="38"/>
  <c r="BD79" i="38"/>
  <c r="BE79" i="38"/>
  <c r="BF79" i="38"/>
  <c r="BG79" i="38"/>
  <c r="BH79" i="38"/>
  <c r="AL79" i="38"/>
  <c r="F79" i="38"/>
  <c r="G79" i="38"/>
  <c r="H79" i="38"/>
  <c r="I79" i="38"/>
  <c r="J79" i="38"/>
  <c r="K79" i="38"/>
  <c r="L79" i="38"/>
  <c r="M79" i="38"/>
  <c r="N79" i="38"/>
  <c r="O79" i="38"/>
  <c r="P79" i="38"/>
  <c r="Q79" i="38"/>
  <c r="R79" i="38"/>
  <c r="S79" i="38"/>
  <c r="T79" i="38"/>
  <c r="U79" i="38"/>
  <c r="V79" i="38"/>
  <c r="W79" i="38"/>
  <c r="X79" i="38"/>
  <c r="Y79" i="38"/>
  <c r="Z79" i="38"/>
  <c r="AA79" i="38"/>
  <c r="AB79" i="38"/>
  <c r="AC79" i="38"/>
  <c r="AD79" i="38"/>
  <c r="AE79" i="38"/>
  <c r="AF79" i="38"/>
  <c r="AG79" i="38"/>
  <c r="AH79" i="38"/>
  <c r="AI79" i="38"/>
  <c r="AJ79" i="38"/>
  <c r="AK79" i="38"/>
  <c r="CD78" i="38"/>
  <c r="BK78" i="38"/>
  <c r="AL78" i="38"/>
  <c r="AM78" i="38"/>
  <c r="AN78" i="38"/>
  <c r="AO78" i="38"/>
  <c r="AP78" i="38"/>
  <c r="AQ78" i="38"/>
  <c r="AR78" i="38"/>
  <c r="AS78" i="38"/>
  <c r="AT78" i="38"/>
  <c r="AU78" i="38"/>
  <c r="AV78" i="38"/>
  <c r="AW78" i="38"/>
  <c r="AX78" i="38"/>
  <c r="AY78" i="38"/>
  <c r="AZ78" i="38"/>
  <c r="BA78" i="38"/>
  <c r="BB78" i="38"/>
  <c r="BC78" i="38"/>
  <c r="BD78" i="38"/>
  <c r="BE78" i="38"/>
  <c r="BF78" i="38"/>
  <c r="BG78" i="38"/>
  <c r="BH78" i="38"/>
  <c r="F78" i="38"/>
  <c r="G78" i="38"/>
  <c r="H78" i="38"/>
  <c r="I78" i="38"/>
  <c r="J78" i="38"/>
  <c r="K78" i="38"/>
  <c r="L78" i="38"/>
  <c r="M78" i="38"/>
  <c r="N78" i="38"/>
  <c r="O78" i="38"/>
  <c r="P78" i="38"/>
  <c r="Q78" i="38"/>
  <c r="R78" i="38"/>
  <c r="S78" i="38"/>
  <c r="T78" i="38"/>
  <c r="U78" i="38"/>
  <c r="V78" i="38"/>
  <c r="W78" i="38"/>
  <c r="X78" i="38"/>
  <c r="Y78" i="38"/>
  <c r="Z78" i="38"/>
  <c r="AA78" i="38"/>
  <c r="AB78" i="38"/>
  <c r="AC78" i="38"/>
  <c r="AD78" i="38"/>
  <c r="AE78" i="38"/>
  <c r="AF78" i="38"/>
  <c r="AG78" i="38"/>
  <c r="AH78" i="38"/>
  <c r="AI78" i="38"/>
  <c r="AJ78" i="38"/>
  <c r="AK78" i="38"/>
  <c r="C9" i="38"/>
  <c r="C11" i="38"/>
  <c r="D9" i="38"/>
  <c r="D11" i="38"/>
  <c r="E13" i="36"/>
  <c r="D13" i="36"/>
  <c r="D20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L22" i="27"/>
  <c r="K22" i="27"/>
  <c r="J22" i="27"/>
  <c r="I22" i="27"/>
  <c r="H22" i="27"/>
  <c r="G22" i="27"/>
  <c r="F22" i="27"/>
  <c r="E22" i="27"/>
  <c r="D22" i="27"/>
  <c r="C22" i="27"/>
  <c r="D10" i="27"/>
  <c r="E10" i="27"/>
  <c r="F10" i="27"/>
  <c r="G10" i="27"/>
  <c r="H10" i="27"/>
  <c r="I10" i="27"/>
  <c r="J10" i="27"/>
  <c r="K10" i="27"/>
  <c r="L10" i="27"/>
  <c r="C10" i="27"/>
  <c r="E15" i="23"/>
  <c r="B15" i="23"/>
  <c r="AK33" i="27"/>
  <c r="AJ33" i="27"/>
  <c r="AI33" i="27"/>
  <c r="AH33" i="27"/>
  <c r="AG33" i="27"/>
  <c r="AF33" i="27"/>
  <c r="E16" i="22"/>
  <c r="E15" i="22"/>
  <c r="E14" i="22"/>
  <c r="E13" i="22"/>
  <c r="E12" i="22"/>
  <c r="E11" i="22"/>
  <c r="E10" i="22"/>
  <c r="E9" i="22"/>
  <c r="E8" i="22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<sst xmlns="http://schemas.openxmlformats.org/spreadsheetml/2006/main" count="480" uniqueCount="324">
  <si>
    <t>TOTAL</t>
  </si>
  <si>
    <t>1. ALIGNMENT LENGTH</t>
  </si>
  <si>
    <t>2. ENGINEERING / DESIGN</t>
  </si>
  <si>
    <t>3. KEY MILESTONES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</si>
  <si>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</si>
  <si>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</si>
  <si>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</si>
  <si>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</si>
  <si>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</si>
  <si>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FA</t>
  </si>
  <si>
    <t>Entity:</t>
  </si>
  <si>
    <t>Period</t>
  </si>
  <si>
    <t>Job Hours</t>
  </si>
  <si>
    <t>NM</t>
  </si>
  <si>
    <t>ITD</t>
  </si>
  <si>
    <t>RP</t>
  </si>
  <si>
    <t>Near Misses</t>
  </si>
  <si>
    <t>First Aid</t>
  </si>
  <si>
    <t>Recordable Incident</t>
  </si>
  <si>
    <t>Inception To Date</t>
  </si>
  <si>
    <t>Reporting Period</t>
  </si>
  <si>
    <t>Legend:</t>
  </si>
  <si>
    <t>RI</t>
  </si>
  <si>
    <t>Incident Rates</t>
  </si>
  <si>
    <t>EI</t>
  </si>
  <si>
    <t>Environmental Incident</t>
  </si>
  <si>
    <t>Head-Count</t>
  </si>
  <si>
    <t>Planned</t>
  </si>
  <si>
    <t>Actual</t>
  </si>
  <si>
    <t>Forecast</t>
  </si>
  <si>
    <t>Hours</t>
  </si>
  <si>
    <t>Cum. Planned</t>
  </si>
  <si>
    <t>Cum. Forecast</t>
  </si>
  <si>
    <t>Cum. Actual</t>
  </si>
  <si>
    <t>Total</t>
  </si>
  <si>
    <t>F8Y</t>
  </si>
  <si>
    <t>F7Y</t>
  </si>
  <si>
    <t>F6Y</t>
  </si>
  <si>
    <t>F5Y</t>
  </si>
  <si>
    <t>F4Y</t>
  </si>
  <si>
    <t>F3Y</t>
  </si>
  <si>
    <t>F2Y</t>
  </si>
  <si>
    <t>Plan</t>
  </si>
  <si>
    <t>Milestone</t>
  </si>
  <si>
    <t>Planned Date</t>
  </si>
  <si>
    <t>Completion of Section 1D Earthwork Activities</t>
  </si>
  <si>
    <t>Completion of Section 1C Earthwork Activities</t>
  </si>
  <si>
    <t>Completion of Concrete Works at Overpass C1-O003 KM @ 0+027.67</t>
  </si>
  <si>
    <t>Completion of Concrete Works at Box Culvert C1-C044 KM @ 4+425</t>
  </si>
  <si>
    <t>Geotechnical Seismic Calculations</t>
  </si>
  <si>
    <t>Completion of Pipe Culvert C1-P030 KM @ 3+035</t>
  </si>
  <si>
    <t>Start of Pipe Culvert C1-P027 KM @ 2+665</t>
  </si>
  <si>
    <t xml:space="preserve">Completion of Sub-Grade Crushing for KM 0+000 - 8+740 </t>
  </si>
  <si>
    <t>Quality</t>
  </si>
  <si>
    <t>Closed NCR</t>
  </si>
  <si>
    <t>Closed NCR's</t>
  </si>
  <si>
    <t>Open NCR</t>
  </si>
  <si>
    <t>Open NCR's</t>
  </si>
  <si>
    <t>Issued NCR</t>
  </si>
  <si>
    <t xml:space="preserve">Issued NCR's </t>
  </si>
  <si>
    <t>Variance</t>
  </si>
  <si>
    <t>A</t>
  </si>
  <si>
    <t>B</t>
  </si>
  <si>
    <t>C</t>
  </si>
  <si>
    <t>D</t>
  </si>
  <si>
    <t>E</t>
  </si>
  <si>
    <t>1. Health, Safety, Security &amp; Environment (HSSE)</t>
  </si>
  <si>
    <t>2. Quality</t>
  </si>
  <si>
    <t>3. Progress</t>
  </si>
  <si>
    <t>Shop Drawings</t>
  </si>
  <si>
    <t>Discipline</t>
  </si>
  <si>
    <t>Total Processed Drawings</t>
  </si>
  <si>
    <t>To Go</t>
  </si>
  <si>
    <t>Materials Approval Sheets (MAS)</t>
  </si>
  <si>
    <t>Procurement Summary Report</t>
  </si>
  <si>
    <t>Total Material Submittals (MAS)</t>
  </si>
  <si>
    <t xml:space="preserve">Total Processed MAS </t>
  </si>
  <si>
    <t>TO GO MAS</t>
  </si>
  <si>
    <t>Total Number P.O.</t>
  </si>
  <si>
    <t>Total Actual P.O.</t>
  </si>
  <si>
    <t>TO GO P.O.</t>
  </si>
  <si>
    <t>Mechanical</t>
  </si>
  <si>
    <t>Electrical</t>
  </si>
  <si>
    <t>Actual 
Date</t>
  </si>
  <si>
    <t xml:space="preserve">Pending </t>
  </si>
  <si>
    <t>ELV</t>
  </si>
  <si>
    <t>Plumbing</t>
  </si>
  <si>
    <t xml:space="preserve">Structural </t>
  </si>
  <si>
    <t xml:space="preserve">Architectural </t>
  </si>
  <si>
    <t xml:space="preserve">Civil </t>
  </si>
  <si>
    <t>Reviewed; Work may proceed</t>
  </si>
  <si>
    <t>Reviewed with comments; Revise and resubmit;</t>
  </si>
  <si>
    <t>Work may proceed subject to incorporation of comments</t>
  </si>
  <si>
    <t>Objection - Revise and resubmit; Work may not proceed</t>
  </si>
  <si>
    <t>Rejected</t>
  </si>
  <si>
    <t>Review not required; Work may proceed</t>
  </si>
  <si>
    <t>CODE</t>
  </si>
  <si>
    <t>Punchlist Items</t>
  </si>
  <si>
    <t>Construction to Commissioning</t>
  </si>
  <si>
    <t>System Turnovers</t>
  </si>
  <si>
    <t>Last Rep. Period</t>
  </si>
  <si>
    <t>This Rep. Period</t>
  </si>
  <si>
    <t>Total Cumulative Punchlist items</t>
  </si>
  <si>
    <t>Total Open Punchlist Items</t>
  </si>
  <si>
    <t>Project to Entity</t>
  </si>
  <si>
    <t>Current Budget</t>
  </si>
  <si>
    <t>Current Forecast</t>
  </si>
  <si>
    <t>Test Description</t>
  </si>
  <si>
    <t>Fire and Life Safety System Integration Testing</t>
  </si>
  <si>
    <t>ELV System Integration Testing</t>
  </si>
  <si>
    <t>Other Integration Testing</t>
  </si>
  <si>
    <t>5. Key Milestones</t>
  </si>
  <si>
    <t xml:space="preserve">Punchlist  </t>
  </si>
  <si>
    <t>4. Progress</t>
  </si>
  <si>
    <t>3. Critical Issues, Etc.</t>
  </si>
  <si>
    <t>Mechanical System T&amp;C</t>
  </si>
  <si>
    <t>Electrical System T&amp;C</t>
  </si>
  <si>
    <t>Extra Low Voltage System T&amp;C</t>
  </si>
  <si>
    <t>Post-occupancy Testing</t>
  </si>
  <si>
    <t>Processed</t>
  </si>
  <si>
    <t>Submittals</t>
  </si>
  <si>
    <t xml:space="preserve">Planned
Start </t>
  </si>
  <si>
    <t>Planned
Finish</t>
  </si>
  <si>
    <t xml:space="preserve">Actual
Start </t>
  </si>
  <si>
    <t>Actual
Finish</t>
  </si>
  <si>
    <t xml:space="preserve">Forecast
Start </t>
  </si>
  <si>
    <t>Forecast
Finish</t>
  </si>
  <si>
    <t>% 
Completed</t>
  </si>
  <si>
    <t>Outstanding</t>
  </si>
  <si>
    <t>TQs</t>
  </si>
  <si>
    <t>NCRs</t>
  </si>
  <si>
    <t>&gt; 60
Days</t>
  </si>
  <si>
    <t>31-60
Days</t>
  </si>
  <si>
    <t>0-10
Days</t>
  </si>
  <si>
    <t>11-20
Days</t>
  </si>
  <si>
    <t>21-30
Days</t>
  </si>
  <si>
    <t>Eng. Contract No.:</t>
  </si>
  <si>
    <t>Project Title:</t>
  </si>
  <si>
    <t>Con. Contract No.:</t>
  </si>
  <si>
    <t>Doc. No.:</t>
  </si>
  <si>
    <t>Registration Date:</t>
  </si>
  <si>
    <t>Location:</t>
  </si>
  <si>
    <t>Province:</t>
  </si>
  <si>
    <t>Reporting Period:</t>
  </si>
  <si>
    <t>Contractor / Consultant:</t>
  </si>
  <si>
    <t>YTD</t>
  </si>
  <si>
    <t>FAT</t>
  </si>
  <si>
    <t>Incident</t>
  </si>
  <si>
    <t>Fatalities</t>
  </si>
  <si>
    <t>Closed TQ's</t>
  </si>
  <si>
    <t>Open TQ's</t>
  </si>
  <si>
    <t>Design NCrs</t>
  </si>
  <si>
    <t>Forecast
Date</t>
  </si>
  <si>
    <t>Delivery of Main Transformer</t>
  </si>
  <si>
    <t xml:space="preserve">Plan: </t>
  </si>
  <si>
    <t xml:space="preserve">Forecast </t>
  </si>
  <si>
    <t>Accident Frequency  Rate</t>
  </si>
  <si>
    <t>AFR</t>
  </si>
  <si>
    <t>Description</t>
  </si>
  <si>
    <t>TOTAL
(SAR)</t>
  </si>
  <si>
    <t>Invoiced to Date</t>
  </si>
  <si>
    <t>Paid to Date</t>
  </si>
  <si>
    <t>Advanced Payment</t>
  </si>
  <si>
    <t>Balance</t>
  </si>
  <si>
    <t>Overdue</t>
  </si>
  <si>
    <t>Cost Perf. Index</t>
  </si>
  <si>
    <t>JHP = Job Hour Performance (others refer as Performance Factor) (Good performance =&gt; 1.0 Bad performance &lt; 1.0)</t>
  </si>
  <si>
    <t>SPI = Schedule Perfrmance Index (Good performance =&gt; 1.0 Bad performance &lt; 1.0)</t>
  </si>
  <si>
    <t>Current Forecast = Original Budget + Scope Change + Trends</t>
  </si>
  <si>
    <t>Current Budget = Original Budget + Scope Change</t>
  </si>
  <si>
    <t>UOM = Unit of Measurement</t>
  </si>
  <si>
    <t>NOTES:</t>
  </si>
  <si>
    <t>EA</t>
  </si>
  <si>
    <t>Pumps &amp; Drivers</t>
  </si>
  <si>
    <t>Instrumentation</t>
  </si>
  <si>
    <t>LM</t>
  </si>
  <si>
    <t>Piping</t>
  </si>
  <si>
    <t>M2</t>
  </si>
  <si>
    <t>Architectural</t>
  </si>
  <si>
    <t>MT</t>
  </si>
  <si>
    <t>Steel</t>
  </si>
  <si>
    <t>M3</t>
  </si>
  <si>
    <t>Concrete</t>
  </si>
  <si>
    <t>Sitework</t>
  </si>
  <si>
    <t>W=H/D</t>
  </si>
  <si>
    <t>V=G/C</t>
  </si>
  <si>
    <t>U=F/B</t>
  </si>
  <si>
    <t>T=E/A</t>
  </si>
  <si>
    <t>S=I/E</t>
  </si>
  <si>
    <t>R=I/F</t>
  </si>
  <si>
    <t>Q=K/F</t>
  </si>
  <si>
    <t>P=J/H</t>
  </si>
  <si>
    <t>O=I/G</t>
  </si>
  <si>
    <t>N=J/L</t>
  </si>
  <si>
    <t>M=I/K</t>
  </si>
  <si>
    <t>L</t>
  </si>
  <si>
    <t>K</t>
  </si>
  <si>
    <t>J=D/B*F</t>
  </si>
  <si>
    <t>I=C/B*F</t>
  </si>
  <si>
    <t>H</t>
  </si>
  <si>
    <t>G</t>
  </si>
  <si>
    <t>F</t>
  </si>
  <si>
    <t>This Period</t>
  </si>
  <si>
    <t>To Date</t>
  </si>
  <si>
    <t xml:space="preserve"> Current Forecast</t>
  </si>
  <si>
    <t>Actual
(C.F.)</t>
  </si>
  <si>
    <t>Actual
(C.B.)</t>
  </si>
  <si>
    <t>Schedule
(C.B.)</t>
  </si>
  <si>
    <t>UOM</t>
  </si>
  <si>
    <t>Cost Account</t>
  </si>
  <si>
    <t>UNIT RATE (hrs/unit)</t>
  </si>
  <si>
    <t>PERCENT COMPLETE</t>
  </si>
  <si>
    <t>JHP</t>
  </si>
  <si>
    <t>SPI</t>
  </si>
  <si>
    <t>SCHEDULE</t>
  </si>
  <si>
    <t xml:space="preserve">EARNED  </t>
  </si>
  <si>
    <t>SPENT</t>
  </si>
  <si>
    <t>QUANTITIES</t>
  </si>
  <si>
    <t>PERFORMANCE</t>
  </si>
  <si>
    <t>JOBHOURS</t>
  </si>
  <si>
    <t>MEP</t>
  </si>
  <si>
    <t>High Voltage System T&amp;C</t>
  </si>
  <si>
    <t xml:space="preserve">TOTAL </t>
  </si>
  <si>
    <t>with Designer</t>
  </si>
  <si>
    <t>WIFI &amp; Access Points</t>
  </si>
  <si>
    <t>300-H</t>
  </si>
  <si>
    <t xml:space="preserve">Audio/Video </t>
  </si>
  <si>
    <t>300-G</t>
  </si>
  <si>
    <t>Completed</t>
  </si>
  <si>
    <t>PA-BGM</t>
  </si>
  <si>
    <t>300-F</t>
  </si>
  <si>
    <t>Started</t>
  </si>
  <si>
    <t>Irrigation</t>
  </si>
  <si>
    <t>100-F</t>
  </si>
  <si>
    <t>CCTV</t>
  </si>
  <si>
    <t>300-E</t>
  </si>
  <si>
    <t xml:space="preserve">HVAC </t>
  </si>
  <si>
    <t>100-E</t>
  </si>
  <si>
    <t>Access Control</t>
  </si>
  <si>
    <t>300-D</t>
  </si>
  <si>
    <t>Earthing &amp; Lightning</t>
  </si>
  <si>
    <t>200-D</t>
  </si>
  <si>
    <t>Life Safety System</t>
  </si>
  <si>
    <t>100-D</t>
  </si>
  <si>
    <t>Data Infrastructure (IT)</t>
  </si>
  <si>
    <t>300-C</t>
  </si>
  <si>
    <t>Emergency Generator Power</t>
  </si>
  <si>
    <t>200-C</t>
  </si>
  <si>
    <t>Drainage</t>
  </si>
  <si>
    <t>100-C</t>
  </si>
  <si>
    <t>Fire Alarm</t>
  </si>
  <si>
    <t>300-B</t>
  </si>
  <si>
    <t>Lighting</t>
  </si>
  <si>
    <t>200-B</t>
  </si>
  <si>
    <t>Water</t>
  </si>
  <si>
    <t>100-B</t>
  </si>
  <si>
    <t>BMS</t>
  </si>
  <si>
    <t>300-A</t>
  </si>
  <si>
    <t>Power</t>
  </si>
  <si>
    <t>200-A</t>
  </si>
  <si>
    <t>Fire Sprinkler, Hydrants &amp; Hose</t>
  </si>
  <si>
    <t>100-A</t>
  </si>
  <si>
    <t>SUB-SYSTEM</t>
  </si>
  <si>
    <t>LOW CURRENT SYSTEM</t>
  </si>
  <si>
    <t>ELECTRICAL SYSTEM</t>
  </si>
  <si>
    <t>MECHANICAL SYSTEM</t>
  </si>
  <si>
    <t>SYSTEM</t>
  </si>
  <si>
    <t>LEGEND:</t>
  </si>
  <si>
    <t>Week Ending</t>
  </si>
  <si>
    <t>Week Count 
from Award</t>
  </si>
  <si>
    <t>Cumulative</t>
  </si>
  <si>
    <t>Increment</t>
  </si>
  <si>
    <t>SUB-SYSTEMS COUNT</t>
  </si>
  <si>
    <t>BUILDING SERVICES SYSTEM TESTING &amp; COMMISSIONING HAND-OVER SKYLINE</t>
  </si>
  <si>
    <t>Change Order Log</t>
  </si>
  <si>
    <t>Date Initiated</t>
  </si>
  <si>
    <t>Value (SAR)</t>
  </si>
  <si>
    <t>Days</t>
  </si>
  <si>
    <t>Comments</t>
  </si>
  <si>
    <t>Current Budget Last Report</t>
  </si>
  <si>
    <t>Upgrade A/C System</t>
  </si>
  <si>
    <t>Increase the area of Kitchen</t>
  </si>
  <si>
    <t>Material change</t>
  </si>
  <si>
    <t>Labor Change</t>
  </si>
  <si>
    <t>Current Budget This Report</t>
  </si>
  <si>
    <t>Pending Change Order Log</t>
  </si>
  <si>
    <t>Increase thermal insulation</t>
  </si>
  <si>
    <t>Delete Car Park Covers</t>
  </si>
  <si>
    <t>Cash GM</t>
  </si>
  <si>
    <t>CWC</t>
  </si>
  <si>
    <t>GM TOTAL</t>
  </si>
  <si>
    <t>Total Pending</t>
  </si>
  <si>
    <t>CR No.:</t>
  </si>
  <si>
    <t>7. Quantity Tracker</t>
  </si>
  <si>
    <t>8. Costs and Changes</t>
  </si>
  <si>
    <t>10. Procurement</t>
  </si>
  <si>
    <t>11. Skyline</t>
  </si>
  <si>
    <t>12. Testing &amp; Commissioning</t>
  </si>
  <si>
    <t>Next Stg. Gt. Date:</t>
  </si>
  <si>
    <t>Stage Gate 6,7,8</t>
  </si>
  <si>
    <t>LWDC</t>
  </si>
  <si>
    <t xml:space="preserve">Notes </t>
  </si>
  <si>
    <t>TOTAL
(Jobhours)</t>
  </si>
  <si>
    <t>UNIT RATE
(SAR/HR)</t>
  </si>
  <si>
    <t>Contract Value</t>
  </si>
  <si>
    <t>Previous Approved Variations</t>
  </si>
  <si>
    <t>This Period's Approved Variations</t>
  </si>
  <si>
    <t>Sub-Total</t>
  </si>
  <si>
    <t>Pending Variations</t>
  </si>
  <si>
    <t>Contract ITD</t>
  </si>
  <si>
    <t>Days Overdue</t>
  </si>
  <si>
    <t>1-Mar to 9-Mar</t>
  </si>
  <si>
    <t>6. Manpower</t>
  </si>
  <si>
    <t>9. Shop Drawings</t>
  </si>
  <si>
    <t>Planned Headcount</t>
  </si>
  <si>
    <t>Forecast Headcount</t>
  </si>
  <si>
    <t>Actual Headcount</t>
  </si>
  <si>
    <t>Lost Work Day Case</t>
  </si>
  <si>
    <t>Project Summary Report</t>
  </si>
  <si>
    <t>Delivery
First</t>
  </si>
  <si>
    <t>DD/MM/YYYY</t>
  </si>
  <si>
    <t>EPM-KPR-TP-000008 Rev. 001</t>
  </si>
  <si>
    <t>ConstructionTemplate</t>
  </si>
  <si>
    <t>Expro 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</si>
</sst>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[$€-2]\ * #,##0.00_);_([$€-2]\ * \(#,##0.00\);_([$€-2]\ * &quot;-&quot;??_);_(@_)"/>
    <numFmt numFmtId="166" formatCode="[$-409]d\-mmm\-yy;@"/>
    <numFmt numFmtId="167" formatCode="[$-409]mmm\-yy;@"/>
    <numFmt numFmtId="168" formatCode="[$€-1809]#,##0"/>
    <numFmt numFmtId="169" formatCode="#,##0.0_);\(#,##0.0\)"/>
    <numFmt numFmtId="170" formatCode="[$SAR]\ #,##0_);\([$SAR]\ #,##0\)"/>
    <numFmt numFmtId="171" formatCode="0_);\(0\)"/>
    <numFmt numFmtId="172" formatCode="[$SAR]\ #,##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5"/>
      <color rgb="FF000000"/>
      <name val="Arial"/>
      <family val="2"/>
    </font>
    <font>
      <sz val="8"/>
      <name val="Arial"/>
      <family val="2"/>
    </font>
    <font>
      <b/>
      <sz val="6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color rgb="FF0000FF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5983"/>
        <bgColor indexed="64"/>
      </patternFill>
    </fill>
    <fill>
      <patternFill patternType="solid">
        <fgColor rgb="FF0697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7DD3C5"/>
        <bgColor indexed="64"/>
      </patternFill>
    </fill>
    <fill>
      <patternFill patternType="solid">
        <fgColor rgb="FF009C97"/>
        <bgColor indexed="64"/>
      </patternFill>
    </fill>
    <fill>
      <patternFill patternType="solid">
        <fgColor rgb="FF7DD3C5"/>
        <bgColor theme="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58595B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70C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0070C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43" fillId="0" borderId="0"/>
    <xf numFmtId="43" fontId="43" fillId="0" borderId="0" applyFont="0" applyFill="0" applyBorder="0" applyAlignment="0" applyProtection="0"/>
  </cellStyleXfs>
  <cellXfs count="36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5" borderId="0" xfId="0" applyFont="1" applyFill="1"/>
    <xf numFmtId="0" fontId="0" fillId="0" borderId="6" xfId="0" applyBorder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4" fontId="10" fillId="0" borderId="0" xfId="2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7" fontId="17" fillId="0" borderId="9" xfId="0" applyNumberFormat="1" applyFont="1" applyBorder="1" applyAlignment="1">
      <alignment horizontal="center"/>
    </xf>
    <xf numFmtId="0" fontId="2" fillId="0" borderId="0" xfId="0" applyFont="1"/>
    <xf numFmtId="0" fontId="0" fillId="4" borderId="0" xfId="0" applyFill="1"/>
    <xf numFmtId="15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6" borderId="16" xfId="0" applyFill="1" applyBorder="1"/>
    <xf numFmtId="0" fontId="21" fillId="0" borderId="1" xfId="0" applyFont="1" applyFill="1" applyBorder="1" applyAlignment="1" applyProtection="1">
      <alignment horizontal="left"/>
    </xf>
    <xf numFmtId="168" fontId="21" fillId="11" borderId="1" xfId="0" applyNumberFormat="1" applyFont="1" applyFill="1" applyBorder="1" applyAlignment="1" applyProtection="1">
      <alignment vertical="center"/>
      <protection locked="0"/>
    </xf>
    <xf numFmtId="1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indent="2"/>
    </xf>
    <xf numFmtId="0" fontId="7" fillId="13" borderId="2" xfId="0" applyFont="1" applyFill="1" applyBorder="1" applyAlignment="1" applyProtection="1">
      <alignment horizontal="centerContinuous"/>
    </xf>
    <xf numFmtId="0" fontId="7" fillId="13" borderId="4" xfId="0" applyFont="1" applyFill="1" applyBorder="1" applyAlignment="1" applyProtection="1">
      <alignment horizontal="centerContinuous"/>
    </xf>
    <xf numFmtId="0" fontId="7" fillId="13" borderId="3" xfId="0" applyFont="1" applyFill="1" applyBorder="1" applyAlignment="1" applyProtection="1">
      <alignment horizontal="centerContinuous"/>
    </xf>
    <xf numFmtId="0" fontId="7" fillId="14" borderId="1" xfId="0" applyFont="1" applyFill="1" applyBorder="1" applyAlignment="1" applyProtection="1">
      <alignment horizontal="left" vertical="center"/>
    </xf>
    <xf numFmtId="0" fontId="7" fillId="14" borderId="1" xfId="0" applyFont="1" applyFill="1" applyBorder="1" applyAlignment="1" applyProtection="1">
      <alignment horizontal="center" vertical="center"/>
    </xf>
    <xf numFmtId="0" fontId="0" fillId="13" borderId="0" xfId="0" applyFill="1" applyAlignment="1">
      <alignment vertical="center"/>
    </xf>
    <xf numFmtId="0" fontId="0" fillId="13" borderId="0" xfId="0" applyFill="1"/>
    <xf numFmtId="0" fontId="13" fillId="0" borderId="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indent="1"/>
    </xf>
    <xf numFmtId="0" fontId="5" fillId="0" borderId="0" xfId="0" applyFont="1" applyFill="1"/>
    <xf numFmtId="0" fontId="23" fillId="12" borderId="9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15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3" fillId="13" borderId="0" xfId="0" applyFont="1" applyFill="1" applyAlignment="1">
      <alignment vertical="center"/>
    </xf>
    <xf numFmtId="0" fontId="22" fillId="13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24" fillId="0" borderId="0" xfId="0" applyFont="1" applyFill="1" applyAlignment="1">
      <alignment vertical="center"/>
    </xf>
    <xf numFmtId="0" fontId="14" fillId="13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27" fillId="0" borderId="0" xfId="0" applyFont="1" applyAlignment="1">
      <alignment horizontal="center" vertical="center"/>
    </xf>
    <xf numFmtId="0" fontId="19" fillId="13" borderId="0" xfId="0" applyFont="1" applyFill="1" applyAlignment="1">
      <alignment vertical="center"/>
    </xf>
    <xf numFmtId="164" fontId="0" fillId="6" borderId="16" xfId="2" applyNumberFormat="1" applyFont="1" applyFill="1" applyBorder="1"/>
    <xf numFmtId="0" fontId="0" fillId="0" borderId="16" xfId="0" applyFill="1" applyBorder="1" applyAlignment="1">
      <alignment horizontal="left" vertical="center" wrapText="1" indent="1"/>
    </xf>
    <xf numFmtId="167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5" xfId="0" applyBorder="1"/>
    <xf numFmtId="0" fontId="0" fillId="6" borderId="24" xfId="0" applyFill="1" applyBorder="1"/>
    <xf numFmtId="9" fontId="16" fillId="0" borderId="2" xfId="0" applyNumberFormat="1" applyFont="1" applyBorder="1" applyAlignment="1">
      <alignment horizontal="center" vertical="center"/>
    </xf>
    <xf numFmtId="9" fontId="16" fillId="0" borderId="4" xfId="0" applyNumberFormat="1" applyFont="1" applyBorder="1" applyAlignment="1">
      <alignment horizontal="center" vertical="center"/>
    </xf>
    <xf numFmtId="9" fontId="16" fillId="0" borderId="3" xfId="0" applyNumberFormat="1" applyFont="1" applyBorder="1" applyAlignment="1">
      <alignment horizontal="center" vertical="center"/>
    </xf>
    <xf numFmtId="9" fontId="0" fillId="0" borderId="2" xfId="1" applyNumberFormat="1" applyFont="1" applyBorder="1" applyAlignment="1">
      <alignment horizontal="center"/>
    </xf>
    <xf numFmtId="9" fontId="0" fillId="0" borderId="4" xfId="1" applyNumberFormat="1" applyFont="1" applyBorder="1" applyAlignment="1">
      <alignment horizontal="center"/>
    </xf>
    <xf numFmtId="9" fontId="0" fillId="0" borderId="3" xfId="1" applyNumberFormat="1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164" fontId="10" fillId="0" borderId="22" xfId="2" applyNumberFormat="1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164" fontId="10" fillId="0" borderId="18" xfId="2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164" fontId="10" fillId="0" borderId="21" xfId="2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4" fontId="10" fillId="0" borderId="23" xfId="2" applyNumberFormat="1" applyFont="1" applyBorder="1" applyAlignment="1">
      <alignment vertical="center"/>
    </xf>
    <xf numFmtId="0" fontId="7" fillId="14" borderId="16" xfId="0" applyFont="1" applyFill="1" applyBorder="1" applyAlignment="1" applyProtection="1">
      <alignment horizontal="left" vertical="center"/>
    </xf>
    <xf numFmtId="0" fontId="7" fillId="14" borderId="16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left" indent="2"/>
    </xf>
    <xf numFmtId="1" fontId="21" fillId="0" borderId="16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left"/>
    </xf>
    <xf numFmtId="1" fontId="21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14" borderId="16" xfId="0" applyFont="1" applyFill="1" applyBorder="1" applyAlignment="1" applyProtection="1">
      <alignment horizontal="center" vertical="center"/>
    </xf>
    <xf numFmtId="0" fontId="0" fillId="6" borderId="16" xfId="0" applyFill="1" applyBorder="1" applyAlignment="1">
      <alignment horizontal="left" vertical="center" indent="1"/>
    </xf>
    <xf numFmtId="0" fontId="2" fillId="6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Continuous"/>
    </xf>
    <xf numFmtId="0" fontId="2" fillId="6" borderId="16" xfId="0" applyFont="1" applyFill="1" applyBorder="1"/>
    <xf numFmtId="0" fontId="7" fillId="14" borderId="28" xfId="0" applyFont="1" applyFill="1" applyBorder="1" applyAlignment="1">
      <alignment horizontal="centerContinuous"/>
    </xf>
    <xf numFmtId="0" fontId="7" fillId="14" borderId="29" xfId="0" applyFont="1" applyFill="1" applyBorder="1" applyAlignment="1">
      <alignment horizontal="centerContinuous"/>
    </xf>
    <xf numFmtId="0" fontId="7" fillId="14" borderId="30" xfId="0" applyFont="1" applyFill="1" applyBorder="1"/>
    <xf numFmtId="0" fontId="7" fillId="14" borderId="31" xfId="0" applyFont="1" applyFill="1" applyBorder="1"/>
    <xf numFmtId="0" fontId="7" fillId="14" borderId="15" xfId="0" applyFont="1" applyFill="1" applyBorder="1"/>
    <xf numFmtId="0" fontId="7" fillId="14" borderId="32" xfId="0" applyFont="1" applyFill="1" applyBorder="1"/>
    <xf numFmtId="0" fontId="7" fillId="17" borderId="17" xfId="0" applyFont="1" applyFill="1" applyBorder="1" applyAlignment="1">
      <alignment horizontal="centerContinuous"/>
    </xf>
    <xf numFmtId="0" fontId="7" fillId="17" borderId="33" xfId="0" applyFont="1" applyFill="1" applyBorder="1" applyAlignment="1">
      <alignment horizontal="centerContinuous"/>
    </xf>
    <xf numFmtId="0" fontId="7" fillId="17" borderId="27" xfId="0" applyFont="1" applyFill="1" applyBorder="1" applyAlignment="1">
      <alignment horizontal="centerContinuous"/>
    </xf>
    <xf numFmtId="0" fontId="8" fillId="16" borderId="17" xfId="0" applyFont="1" applyFill="1" applyBorder="1" applyAlignment="1">
      <alignment horizontal="centerContinuous"/>
    </xf>
    <xf numFmtId="0" fontId="8" fillId="16" borderId="33" xfId="0" applyFont="1" applyFill="1" applyBorder="1" applyAlignment="1">
      <alignment horizontal="centerContinuous"/>
    </xf>
    <xf numFmtId="0" fontId="8" fillId="16" borderId="27" xfId="0" applyFont="1" applyFill="1" applyBorder="1" applyAlignment="1">
      <alignment horizontal="centerContinuous"/>
    </xf>
    <xf numFmtId="0" fontId="7" fillId="12" borderId="16" xfId="0" applyFont="1" applyFill="1" applyBorder="1" applyAlignment="1">
      <alignment horizontal="centerContinuous"/>
    </xf>
    <xf numFmtId="0" fontId="19" fillId="6" borderId="16" xfId="0" applyFont="1" applyFill="1" applyBorder="1" applyAlignment="1">
      <alignment horizontal="center" vertical="top" wrapText="1"/>
    </xf>
    <xf numFmtId="0" fontId="0" fillId="6" borderId="16" xfId="0" applyFill="1" applyBorder="1" applyAlignment="1">
      <alignment horizontal="left" indent="1"/>
    </xf>
    <xf numFmtId="0" fontId="7" fillId="12" borderId="34" xfId="0" applyFont="1" applyFill="1" applyBorder="1" applyAlignment="1">
      <alignment horizontal="centerContinuous"/>
    </xf>
    <xf numFmtId="0" fontId="7" fillId="12" borderId="24" xfId="0" applyFont="1" applyFill="1" applyBorder="1"/>
    <xf numFmtId="0" fontId="22" fillId="12" borderId="24" xfId="0" applyFont="1" applyFill="1" applyBorder="1"/>
    <xf numFmtId="0" fontId="6" fillId="15" borderId="16" xfId="0" applyFont="1" applyFill="1" applyBorder="1" applyAlignment="1">
      <alignment vertical="center" wrapText="1"/>
    </xf>
    <xf numFmtId="166" fontId="0" fillId="0" borderId="16" xfId="0" applyNumberFormat="1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28" fillId="18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166" fontId="11" fillId="0" borderId="16" xfId="0" applyNumberFormat="1" applyFont="1" applyBorder="1" applyAlignment="1">
      <alignment horizontal="right" vertical="center" indent="1"/>
    </xf>
    <xf numFmtId="0" fontId="11" fillId="0" borderId="16" xfId="0" applyNumberFormat="1" applyFont="1" applyBorder="1" applyAlignment="1">
      <alignment horizontal="center" vertical="center"/>
    </xf>
    <xf numFmtId="0" fontId="20" fillId="8" borderId="0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164" fontId="25" fillId="9" borderId="0" xfId="2" applyNumberFormat="1" applyFont="1" applyFill="1" applyBorder="1"/>
    <xf numFmtId="0" fontId="25" fillId="9" borderId="0" xfId="2" applyNumberFormat="1" applyFont="1" applyFill="1" applyBorder="1" applyAlignment="1">
      <alignment horizontal="center"/>
    </xf>
    <xf numFmtId="0" fontId="26" fillId="10" borderId="0" xfId="2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43" fontId="12" fillId="9" borderId="0" xfId="2" applyNumberFormat="1" applyFont="1" applyFill="1" applyBorder="1"/>
    <xf numFmtId="2" fontId="26" fillId="10" borderId="0" xfId="2" applyNumberFormat="1" applyFont="1" applyFill="1" applyBorder="1" applyAlignment="1">
      <alignment horizontal="right" indent="1"/>
    </xf>
    <xf numFmtId="0" fontId="26" fillId="10" borderId="0" xfId="2" applyNumberFormat="1" applyFont="1" applyFill="1" applyBorder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29" fillId="0" borderId="8" xfId="0" applyFont="1" applyBorder="1" applyAlignment="1">
      <alignment horizontal="right" vertical="center"/>
    </xf>
    <xf numFmtId="0" fontId="29" fillId="0" borderId="8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4" fillId="16" borderId="2" xfId="0" applyFont="1" applyFill="1" applyBorder="1" applyAlignment="1">
      <alignment vertical="center"/>
    </xf>
    <xf numFmtId="0" fontId="34" fillId="16" borderId="4" xfId="0" applyFont="1" applyFill="1" applyBorder="1" applyAlignment="1">
      <alignment vertical="center"/>
    </xf>
    <xf numFmtId="0" fontId="37" fillId="0" borderId="11" xfId="0" applyFont="1" applyBorder="1" applyAlignment="1">
      <alignment horizontal="center" vertical="center" wrapText="1"/>
    </xf>
    <xf numFmtId="0" fontId="0" fillId="6" borderId="24" xfId="0" applyFill="1" applyBorder="1" applyAlignment="1">
      <alignment horizontal="left" indent="1"/>
    </xf>
    <xf numFmtId="0" fontId="36" fillId="16" borderId="9" xfId="0" applyFont="1" applyFill="1" applyBorder="1" applyAlignment="1">
      <alignment horizontal="center" vertical="center" wrapText="1"/>
    </xf>
    <xf numFmtId="0" fontId="36" fillId="16" borderId="8" xfId="0" applyFont="1" applyFill="1" applyBorder="1" applyAlignment="1">
      <alignment horizontal="center" vertical="center" wrapText="1"/>
    </xf>
    <xf numFmtId="0" fontId="36" fillId="16" borderId="7" xfId="0" applyFont="1" applyFill="1" applyBorder="1" applyAlignment="1">
      <alignment horizontal="center" vertical="center" wrapText="1"/>
    </xf>
    <xf numFmtId="0" fontId="38" fillId="16" borderId="19" xfId="0" applyFont="1" applyFill="1" applyBorder="1" applyAlignment="1">
      <alignment horizontal="center" vertical="center" wrapText="1"/>
    </xf>
    <xf numFmtId="0" fontId="38" fillId="16" borderId="5" xfId="0" applyFont="1" applyFill="1" applyBorder="1" applyAlignment="1">
      <alignment horizontal="center" vertical="center" wrapText="1"/>
    </xf>
    <xf numFmtId="0" fontId="38" fillId="16" borderId="20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 indent="1"/>
    </xf>
    <xf numFmtId="0" fontId="39" fillId="0" borderId="26" xfId="0" applyFont="1" applyBorder="1" applyAlignment="1">
      <alignment horizontal="center" vertical="center" wrapText="1"/>
    </xf>
    <xf numFmtId="3" fontId="39" fillId="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39" fillId="0" borderId="12" xfId="2" applyNumberFormat="1" applyFont="1" applyFill="1" applyBorder="1" applyAlignment="1">
      <alignment horizontal="center" vertical="center" wrapText="1"/>
    </xf>
    <xf numFmtId="4" fontId="39" fillId="0" borderId="11" xfId="2" applyNumberFormat="1" applyFont="1" applyFill="1" applyBorder="1" applyAlignment="1">
      <alignment horizontal="center" vertical="center" wrapText="1"/>
    </xf>
    <xf numFmtId="4" fontId="39" fillId="0" borderId="1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4" fontId="39" fillId="0" borderId="12" xfId="2" applyNumberFormat="1" applyFont="1" applyFill="1" applyBorder="1" applyAlignment="1">
      <alignment horizontal="center" vertical="center" wrapText="1"/>
    </xf>
    <xf numFmtId="9" fontId="39" fillId="0" borderId="0" xfId="0" applyNumberFormat="1" applyFont="1" applyFill="1" applyBorder="1" applyAlignment="1">
      <alignment horizontal="center" vertical="center" wrapText="1"/>
    </xf>
    <xf numFmtId="9" fontId="39" fillId="0" borderId="0" xfId="2" applyNumberFormat="1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left" vertical="center" wrapText="1" indent="1"/>
    </xf>
    <xf numFmtId="0" fontId="39" fillId="0" borderId="14" xfId="0" applyFont="1" applyBorder="1" applyAlignment="1">
      <alignment horizontal="left" vertical="center" wrapText="1" indent="1"/>
    </xf>
    <xf numFmtId="169" fontId="39" fillId="0" borderId="11" xfId="2" applyNumberFormat="1" applyFont="1" applyFill="1" applyBorder="1" applyAlignment="1">
      <alignment horizontal="center" vertical="center" wrapText="1"/>
    </xf>
    <xf numFmtId="169" fontId="39" fillId="0" borderId="0" xfId="2" applyNumberFormat="1" applyFont="1" applyFill="1" applyBorder="1" applyAlignment="1">
      <alignment horizontal="center" vertical="center" wrapText="1"/>
    </xf>
    <xf numFmtId="169" fontId="39" fillId="0" borderId="12" xfId="2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/>
    </xf>
    <xf numFmtId="0" fontId="2" fillId="6" borderId="24" xfId="0" applyFont="1" applyFill="1" applyBorder="1"/>
    <xf numFmtId="0" fontId="2" fillId="6" borderId="34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43" fontId="2" fillId="6" borderId="16" xfId="2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19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15" fontId="0" fillId="22" borderId="45" xfId="0" applyNumberFormat="1" applyFill="1" applyBorder="1" applyAlignment="1">
      <alignment horizontal="center" vertical="center"/>
    </xf>
    <xf numFmtId="15" fontId="0" fillId="22" borderId="46" xfId="0" applyNumberFormat="1" applyFill="1" applyBorder="1" applyAlignment="1">
      <alignment horizontal="center" vertical="center"/>
    </xf>
    <xf numFmtId="15" fontId="0" fillId="22" borderId="47" xfId="0" applyNumberFormat="1" applyFill="1" applyBorder="1" applyAlignment="1">
      <alignment horizontal="center" vertical="center"/>
    </xf>
    <xf numFmtId="15" fontId="0" fillId="22" borderId="48" xfId="0" applyNumberFormat="1" applyFill="1" applyBorder="1" applyAlignment="1">
      <alignment horizontal="center" vertical="center"/>
    </xf>
    <xf numFmtId="0" fontId="0" fillId="22" borderId="50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2" borderId="51" xfId="0" applyFill="1" applyBorder="1" applyAlignment="1">
      <alignment horizontal="center" vertical="center"/>
    </xf>
    <xf numFmtId="0" fontId="0" fillId="22" borderId="52" xfId="0" applyFill="1" applyBorder="1" applyAlignment="1">
      <alignment horizontal="center" vertical="center"/>
    </xf>
    <xf numFmtId="0" fontId="0" fillId="23" borderId="54" xfId="0" applyFill="1" applyBorder="1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0" fillId="23" borderId="55" xfId="0" applyFill="1" applyBorder="1" applyAlignment="1">
      <alignment horizontal="center" vertical="center"/>
    </xf>
    <xf numFmtId="0" fontId="0" fillId="23" borderId="56" xfId="0" applyFill="1" applyBorder="1" applyAlignment="1">
      <alignment horizontal="center" vertical="center"/>
    </xf>
    <xf numFmtId="0" fontId="0" fillId="23" borderId="57" xfId="0" applyFill="1" applyBorder="1" applyAlignment="1">
      <alignment horizontal="center" vertical="center"/>
    </xf>
    <xf numFmtId="0" fontId="0" fillId="23" borderId="58" xfId="0" applyFill="1" applyBorder="1" applyAlignment="1">
      <alignment horizontal="center" vertical="center"/>
    </xf>
    <xf numFmtId="0" fontId="0" fillId="23" borderId="59" xfId="0" applyFill="1" applyBorder="1" applyAlignment="1">
      <alignment horizontal="center" vertical="center"/>
    </xf>
    <xf numFmtId="0" fontId="0" fillId="23" borderId="60" xfId="0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7" fillId="20" borderId="51" xfId="0" applyFont="1" applyFill="1" applyBorder="1" applyAlignment="1">
      <alignment horizontal="center" vertical="center"/>
    </xf>
    <xf numFmtId="0" fontId="7" fillId="20" borderId="52" xfId="0" applyFont="1" applyFill="1" applyBorder="1" applyAlignment="1">
      <alignment horizontal="center" vertical="center"/>
    </xf>
    <xf numFmtId="0" fontId="7" fillId="21" borderId="61" xfId="0" applyFont="1" applyFill="1" applyBorder="1" applyAlignment="1">
      <alignment horizontal="center" vertical="center"/>
    </xf>
    <xf numFmtId="0" fontId="7" fillId="21" borderId="62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23" borderId="64" xfId="0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7" fillId="20" borderId="70" xfId="0" applyFont="1" applyFill="1" applyBorder="1" applyAlignment="1">
      <alignment horizontal="center" vertical="center"/>
    </xf>
    <xf numFmtId="0" fontId="42" fillId="16" borderId="20" xfId="0" applyFont="1" applyFill="1" applyBorder="1" applyAlignment="1">
      <alignment horizontal="center" vertical="center" wrapText="1"/>
    </xf>
    <xf numFmtId="0" fontId="42" fillId="16" borderId="5" xfId="0" applyFont="1" applyFill="1" applyBorder="1" applyAlignment="1">
      <alignment horizontal="center" vertical="center" wrapText="1"/>
    </xf>
    <xf numFmtId="0" fontId="42" fillId="16" borderId="19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right" vertical="center" wrapText="1"/>
    </xf>
    <xf numFmtId="0" fontId="39" fillId="6" borderId="1" xfId="0" applyFont="1" applyFill="1" applyBorder="1" applyAlignment="1">
      <alignment horizontal="left" vertical="center" wrapText="1" indent="1"/>
    </xf>
    <xf numFmtId="0" fontId="39" fillId="6" borderId="1" xfId="0" applyFont="1" applyFill="1" applyBorder="1" applyAlignment="1">
      <alignment horizontal="center" vertical="center" wrapText="1"/>
    </xf>
    <xf numFmtId="3" fontId="39" fillId="6" borderId="2" xfId="0" applyNumberFormat="1" applyFont="1" applyFill="1" applyBorder="1" applyAlignment="1">
      <alignment horizontal="center" vertical="center" wrapText="1"/>
    </xf>
    <xf numFmtId="3" fontId="39" fillId="6" borderId="4" xfId="0" applyNumberFormat="1" applyFont="1" applyFill="1" applyBorder="1" applyAlignment="1">
      <alignment horizontal="center" vertical="center" wrapText="1"/>
    </xf>
    <xf numFmtId="3" fontId="39" fillId="6" borderId="3" xfId="2" applyNumberFormat="1" applyFont="1" applyFill="1" applyBorder="1" applyAlignment="1">
      <alignment horizontal="center" vertical="center" wrapText="1"/>
    </xf>
    <xf numFmtId="4" fontId="39" fillId="6" borderId="2" xfId="2" applyNumberFormat="1" applyFont="1" applyFill="1" applyBorder="1" applyAlignment="1">
      <alignment horizontal="center" vertical="center" wrapText="1"/>
    </xf>
    <xf numFmtId="4" fontId="39" fillId="6" borderId="3" xfId="0" applyNumberFormat="1" applyFont="1" applyFill="1" applyBorder="1" applyAlignment="1">
      <alignment horizontal="center" vertical="center" wrapText="1"/>
    </xf>
    <xf numFmtId="4" fontId="39" fillId="6" borderId="4" xfId="0" applyNumberFormat="1" applyFont="1" applyFill="1" applyBorder="1" applyAlignment="1">
      <alignment horizontal="center" vertical="center" wrapText="1"/>
    </xf>
    <xf numFmtId="4" fontId="39" fillId="6" borderId="3" xfId="2" applyNumberFormat="1" applyFont="1" applyFill="1" applyBorder="1" applyAlignment="1">
      <alignment horizontal="center" vertical="center" wrapText="1"/>
    </xf>
    <xf numFmtId="9" fontId="39" fillId="6" borderId="4" xfId="0" applyNumberFormat="1" applyFont="1" applyFill="1" applyBorder="1" applyAlignment="1">
      <alignment horizontal="center" vertical="center" wrapText="1"/>
    </xf>
    <xf numFmtId="9" fontId="39" fillId="6" borderId="4" xfId="2" applyNumberFormat="1" applyFont="1" applyFill="1" applyBorder="1" applyAlignment="1">
      <alignment horizontal="center" vertical="center" wrapText="1"/>
    </xf>
    <xf numFmtId="39" fontId="39" fillId="6" borderId="2" xfId="2" applyNumberFormat="1" applyFont="1" applyFill="1" applyBorder="1" applyAlignment="1">
      <alignment horizontal="center" vertical="center" wrapText="1"/>
    </xf>
    <xf numFmtId="39" fontId="39" fillId="6" borderId="4" xfId="2" applyNumberFormat="1" applyFont="1" applyFill="1" applyBorder="1" applyAlignment="1">
      <alignment horizontal="center" vertical="center" wrapText="1"/>
    </xf>
    <xf numFmtId="39" fontId="39" fillId="6" borderId="3" xfId="2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right" vertical="center"/>
    </xf>
    <xf numFmtId="0" fontId="30" fillId="0" borderId="5" xfId="0" applyFont="1" applyBorder="1" applyAlignment="1">
      <alignment vertical="center"/>
    </xf>
    <xf numFmtId="0" fontId="31" fillId="0" borderId="19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43" fillId="0" borderId="0" xfId="7" applyAlignment="1">
      <alignment vertical="center"/>
    </xf>
    <xf numFmtId="0" fontId="44" fillId="0" borderId="0" xfId="7" applyFont="1" applyAlignment="1">
      <alignment horizontal="center" vertical="center"/>
    </xf>
    <xf numFmtId="0" fontId="43" fillId="0" borderId="0" xfId="7"/>
    <xf numFmtId="0" fontId="45" fillId="25" borderId="71" xfId="7" applyFont="1" applyFill="1" applyBorder="1" applyAlignment="1">
      <alignment horizontal="center" vertical="center"/>
    </xf>
    <xf numFmtId="0" fontId="45" fillId="25" borderId="44" xfId="7" applyFont="1" applyFill="1" applyBorder="1" applyAlignment="1">
      <alignment horizontal="center" vertical="center"/>
    </xf>
    <xf numFmtId="0" fontId="45" fillId="25" borderId="44" xfId="7" applyFont="1" applyFill="1" applyBorder="1" applyAlignment="1">
      <alignment horizontal="center" vertical="center" wrapText="1"/>
    </xf>
    <xf numFmtId="0" fontId="45" fillId="25" borderId="43" xfId="7" applyFont="1" applyFill="1" applyBorder="1" applyAlignment="1">
      <alignment horizontal="center" vertical="center" wrapText="1"/>
    </xf>
    <xf numFmtId="0" fontId="45" fillId="25" borderId="42" xfId="7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/>
    </xf>
    <xf numFmtId="0" fontId="47" fillId="26" borderId="72" xfId="7" applyFont="1" applyFill="1" applyBorder="1" applyAlignment="1">
      <alignment horizontal="center" vertical="center"/>
    </xf>
    <xf numFmtId="164" fontId="48" fillId="26" borderId="72" xfId="8" applyNumberFormat="1" applyFont="1" applyFill="1" applyBorder="1" applyAlignment="1">
      <alignment vertical="center"/>
    </xf>
    <xf numFmtId="164" fontId="48" fillId="26" borderId="73" xfId="8" applyNumberFormat="1" applyFont="1" applyFill="1" applyBorder="1" applyAlignment="1">
      <alignment vertical="center"/>
    </xf>
    <xf numFmtId="0" fontId="49" fillId="0" borderId="0" xfId="7" applyFont="1" applyAlignment="1">
      <alignment horizontal="center" vertical="center"/>
    </xf>
    <xf numFmtId="0" fontId="50" fillId="0" borderId="74" xfId="7" applyFont="1" applyFill="1" applyBorder="1" applyAlignment="1">
      <alignment horizontal="left" vertical="center" indent="1"/>
    </xf>
    <xf numFmtId="15" fontId="50" fillId="0" borderId="74" xfId="7" applyNumberFormat="1" applyFont="1" applyFill="1" applyBorder="1" applyAlignment="1">
      <alignment horizontal="left" vertical="center" indent="1"/>
    </xf>
    <xf numFmtId="170" fontId="51" fillId="0" borderId="74" xfId="8" applyNumberFormat="1" applyFont="1" applyFill="1" applyBorder="1" applyAlignment="1">
      <alignment vertical="center"/>
    </xf>
    <xf numFmtId="171" fontId="51" fillId="0" borderId="74" xfId="8" applyNumberFormat="1" applyFont="1" applyBorder="1" applyAlignment="1">
      <alignment vertical="center"/>
    </xf>
    <xf numFmtId="0" fontId="49" fillId="0" borderId="75" xfId="7" applyFont="1" applyBorder="1" applyAlignment="1">
      <alignment vertical="center"/>
    </xf>
    <xf numFmtId="0" fontId="52" fillId="0" borderId="75" xfId="7" applyFont="1" applyBorder="1"/>
    <xf numFmtId="0" fontId="50" fillId="0" borderId="74" xfId="7" applyFont="1" applyBorder="1" applyAlignment="1">
      <alignment horizontal="left" vertical="center" indent="1"/>
    </xf>
    <xf numFmtId="15" fontId="50" fillId="0" borderId="74" xfId="7" applyNumberFormat="1" applyFont="1" applyBorder="1" applyAlignment="1">
      <alignment horizontal="left" vertical="center" indent="1"/>
    </xf>
    <xf numFmtId="10" fontId="52" fillId="0" borderId="75" xfId="7" applyNumberFormat="1" applyFont="1" applyBorder="1"/>
    <xf numFmtId="172" fontId="47" fillId="26" borderId="72" xfId="7" applyNumberFormat="1" applyFont="1" applyFill="1" applyBorder="1" applyAlignment="1">
      <alignment horizontal="center" vertical="center"/>
    </xf>
    <xf numFmtId="171" fontId="48" fillId="26" borderId="72" xfId="8" applyNumberFormat="1" applyFont="1" applyFill="1" applyBorder="1" applyAlignment="1">
      <alignment vertical="center"/>
    </xf>
    <xf numFmtId="0" fontId="47" fillId="0" borderId="76" xfId="7" applyFont="1" applyFill="1" applyBorder="1" applyAlignment="1">
      <alignment horizontal="left" vertical="center" indent="1"/>
    </xf>
    <xf numFmtId="5" fontId="48" fillId="0" borderId="76" xfId="8" applyNumberFormat="1" applyFont="1" applyBorder="1" applyAlignment="1">
      <alignment vertical="center"/>
    </xf>
    <xf numFmtId="171" fontId="48" fillId="0" borderId="76" xfId="8" applyNumberFormat="1" applyFont="1" applyBorder="1" applyAlignment="1">
      <alignment vertical="center"/>
    </xf>
    <xf numFmtId="5" fontId="48" fillId="0" borderId="38" xfId="8" applyNumberFormat="1" applyFont="1" applyBorder="1" applyAlignment="1">
      <alignment vertical="center"/>
    </xf>
    <xf numFmtId="171" fontId="45" fillId="25" borderId="43" xfId="7" applyNumberFormat="1" applyFont="1" applyFill="1" applyBorder="1" applyAlignment="1">
      <alignment horizontal="center" vertical="center" wrapText="1"/>
    </xf>
    <xf numFmtId="0" fontId="50" fillId="0" borderId="77" xfId="7" applyFont="1" applyBorder="1" applyAlignment="1">
      <alignment horizontal="left" vertical="center" indent="1"/>
    </xf>
    <xf numFmtId="5" fontId="51" fillId="0" borderId="77" xfId="8" applyNumberFormat="1" applyFont="1" applyBorder="1" applyAlignment="1">
      <alignment vertical="center"/>
    </xf>
    <xf numFmtId="171" fontId="51" fillId="0" borderId="77" xfId="8" applyNumberFormat="1" applyFont="1" applyBorder="1" applyAlignment="1">
      <alignment vertical="center"/>
    </xf>
    <xf numFmtId="0" fontId="51" fillId="0" borderId="78" xfId="7" applyFont="1" applyBorder="1"/>
    <xf numFmtId="0" fontId="47" fillId="26" borderId="79" xfId="7" applyFont="1" applyFill="1" applyBorder="1" applyAlignment="1">
      <alignment horizontal="center" vertical="center"/>
    </xf>
    <xf numFmtId="0" fontId="47" fillId="26" borderId="80" xfId="7" applyFont="1" applyFill="1" applyBorder="1" applyAlignment="1">
      <alignment horizontal="center" vertical="center"/>
    </xf>
    <xf numFmtId="170" fontId="48" fillId="26" borderId="80" xfId="8" applyNumberFormat="1" applyFont="1" applyFill="1" applyBorder="1" applyAlignment="1">
      <alignment vertical="center"/>
    </xf>
    <xf numFmtId="171" fontId="48" fillId="26" borderId="80" xfId="8" applyNumberFormat="1" applyFont="1" applyFill="1" applyBorder="1" applyAlignment="1">
      <alignment vertical="center"/>
    </xf>
    <xf numFmtId="5" fontId="48" fillId="26" borderId="80" xfId="8" applyNumberFormat="1" applyFont="1" applyFill="1" applyBorder="1" applyAlignment="1">
      <alignment vertical="center"/>
    </xf>
    <xf numFmtId="0" fontId="46" fillId="0" borderId="0" xfId="7" quotePrefix="1" applyFont="1" applyFill="1" applyBorder="1" applyAlignment="1">
      <alignment horizontal="left" vertical="center"/>
    </xf>
    <xf numFmtId="5" fontId="48" fillId="0" borderId="0" xfId="8" applyNumberFormat="1" applyFont="1" applyFill="1" applyBorder="1" applyAlignment="1">
      <alignment vertical="center"/>
    </xf>
    <xf numFmtId="0" fontId="43" fillId="0" borderId="0" xfId="7" applyFill="1"/>
    <xf numFmtId="0" fontId="46" fillId="0" borderId="0" xfId="7" applyFont="1" applyFill="1" applyAlignment="1">
      <alignment horizontal="center" vertical="center"/>
    </xf>
    <xf numFmtId="0" fontId="46" fillId="0" borderId="0" xfId="7" applyFont="1" applyFill="1" applyBorder="1" applyAlignment="1">
      <alignment horizontal="left" vertical="center"/>
    </xf>
    <xf numFmtId="0" fontId="47" fillId="0" borderId="0" xfId="7" applyFont="1" applyFill="1" applyBorder="1" applyAlignment="1">
      <alignment horizontal="center" vertical="center"/>
    </xf>
    <xf numFmtId="164" fontId="53" fillId="0" borderId="81" xfId="8" applyNumberFormat="1" applyFont="1" applyBorder="1" applyAlignment="1">
      <alignment horizontal="center" vertical="center"/>
    </xf>
    <xf numFmtId="5" fontId="53" fillId="0" borderId="81" xfId="7" applyNumberFormat="1" applyFont="1" applyBorder="1" applyAlignment="1">
      <alignment horizontal="center" vertical="center"/>
    </xf>
    <xf numFmtId="164" fontId="53" fillId="0" borderId="0" xfId="8" applyNumberFormat="1" applyFont="1" applyBorder="1" applyAlignment="1">
      <alignment horizontal="center" vertical="center"/>
    </xf>
    <xf numFmtId="5" fontId="53" fillId="0" borderId="0" xfId="7" applyNumberFormat="1" applyFont="1" applyBorder="1" applyAlignment="1">
      <alignment horizontal="center" vertical="center"/>
    </xf>
    <xf numFmtId="0" fontId="53" fillId="0" borderId="82" xfId="7" applyFont="1" applyBorder="1" applyAlignment="1">
      <alignment vertical="center"/>
    </xf>
    <xf numFmtId="5" fontId="51" fillId="0" borderId="83" xfId="7" applyNumberFormat="1" applyFont="1" applyBorder="1" applyAlignment="1">
      <alignment vertical="center"/>
    </xf>
    <xf numFmtId="0" fontId="53" fillId="0" borderId="84" xfId="7" applyFont="1" applyBorder="1" applyAlignment="1">
      <alignment vertical="center"/>
    </xf>
    <xf numFmtId="5" fontId="51" fillId="0" borderId="8" xfId="7" applyNumberFormat="1" applyFont="1" applyBorder="1" applyAlignment="1">
      <alignment vertical="center"/>
    </xf>
    <xf numFmtId="0" fontId="53" fillId="0" borderId="85" xfId="7" applyFont="1" applyBorder="1"/>
    <xf numFmtId="5" fontId="51" fillId="0" borderId="81" xfId="7" applyNumberFormat="1" applyFont="1" applyBorder="1"/>
    <xf numFmtId="0" fontId="2" fillId="0" borderId="34" xfId="0" applyFont="1" applyFill="1" applyBorder="1" applyAlignment="1">
      <alignment horizontal="center"/>
    </xf>
    <xf numFmtId="0" fontId="2" fillId="0" borderId="24" xfId="0" applyFont="1" applyFill="1" applyBorder="1"/>
    <xf numFmtId="0" fontId="40" fillId="0" borderId="2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/>
    <xf numFmtId="0" fontId="55" fillId="0" borderId="0" xfId="0" applyFont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left" vertical="center"/>
    </xf>
    <xf numFmtId="164" fontId="57" fillId="0" borderId="58" xfId="2" applyNumberFormat="1" applyFont="1" applyBorder="1" applyAlignment="1">
      <alignment vertical="center"/>
    </xf>
    <xf numFmtId="43" fontId="57" fillId="0" borderId="58" xfId="2" applyFont="1" applyBorder="1" applyAlignment="1">
      <alignment vertical="center"/>
    </xf>
    <xf numFmtId="164" fontId="57" fillId="0" borderId="25" xfId="2" applyNumberFormat="1" applyFont="1" applyBorder="1" applyAlignment="1">
      <alignment vertical="center"/>
    </xf>
    <xf numFmtId="43" fontId="57" fillId="0" borderId="25" xfId="2" applyFont="1" applyBorder="1" applyAlignment="1">
      <alignment vertical="center"/>
    </xf>
    <xf numFmtId="0" fontId="58" fillId="5" borderId="1" xfId="0" applyFont="1" applyFill="1" applyBorder="1" applyAlignment="1">
      <alignment horizontal="left" vertical="center"/>
    </xf>
    <xf numFmtId="164" fontId="59" fillId="5" borderId="1" xfId="2" applyNumberFormat="1" applyFont="1" applyFill="1" applyBorder="1" applyAlignment="1">
      <alignment vertical="center"/>
    </xf>
    <xf numFmtId="43" fontId="59" fillId="5" borderId="1" xfId="2" applyFont="1" applyFill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164" fontId="57" fillId="0" borderId="26" xfId="2" applyNumberFormat="1" applyFont="1" applyBorder="1" applyAlignment="1">
      <alignment vertical="center"/>
    </xf>
    <xf numFmtId="43" fontId="57" fillId="0" borderId="26" xfId="2" applyFont="1" applyBorder="1" applyAlignment="1">
      <alignment vertical="center"/>
    </xf>
    <xf numFmtId="0" fontId="60" fillId="5" borderId="1" xfId="0" applyFont="1" applyFill="1" applyBorder="1" applyAlignment="1">
      <alignment horizontal="left" vertical="center"/>
    </xf>
    <xf numFmtId="164" fontId="60" fillId="5" borderId="1" xfId="2" applyNumberFormat="1" applyFont="1" applyFill="1" applyBorder="1" applyAlignment="1">
      <alignment vertical="center"/>
    </xf>
    <xf numFmtId="43" fontId="60" fillId="5" borderId="1" xfId="2" applyFont="1" applyFill="1" applyBorder="1" applyAlignment="1">
      <alignment vertical="center"/>
    </xf>
    <xf numFmtId="164" fontId="57" fillId="0" borderId="1" xfId="2" applyNumberFormat="1" applyFont="1" applyBorder="1" applyAlignment="1">
      <alignment vertical="center"/>
    </xf>
    <xf numFmtId="43" fontId="57" fillId="0" borderId="1" xfId="2" applyFont="1" applyBorder="1" applyAlignment="1">
      <alignment vertical="center"/>
    </xf>
    <xf numFmtId="164" fontId="10" fillId="27" borderId="13" xfId="2" applyNumberFormat="1" applyFont="1" applyFill="1" applyBorder="1" applyAlignment="1">
      <alignment vertical="center"/>
    </xf>
    <xf numFmtId="164" fontId="10" fillId="27" borderId="26" xfId="2" applyNumberFormat="1" applyFont="1" applyFill="1" applyBorder="1" applyAlignment="1">
      <alignment vertical="center"/>
    </xf>
    <xf numFmtId="164" fontId="10" fillId="27" borderId="14" xfId="2" applyNumberFormat="1" applyFont="1" applyFill="1" applyBorder="1" applyAlignment="1">
      <alignment vertical="center"/>
    </xf>
    <xf numFmtId="164" fontId="10" fillId="0" borderId="86" xfId="2" applyNumberFormat="1" applyFont="1" applyBorder="1" applyAlignment="1">
      <alignment vertical="center"/>
    </xf>
    <xf numFmtId="166" fontId="2" fillId="28" borderId="0" xfId="2" applyNumberFormat="1" applyFont="1" applyFill="1" applyAlignment="1">
      <alignment vertical="center"/>
    </xf>
    <xf numFmtId="166" fontId="2" fillId="4" borderId="0" xfId="2" applyNumberFormat="1" applyFont="1" applyFill="1" applyAlignment="1">
      <alignment vertical="center"/>
    </xf>
    <xf numFmtId="43" fontId="0" fillId="4" borderId="0" xfId="2" applyFont="1" applyFill="1"/>
    <xf numFmtId="43" fontId="0" fillId="0" borderId="0" xfId="2" applyFont="1"/>
    <xf numFmtId="15" fontId="8" fillId="28" borderId="0" xfId="0" applyNumberFormat="1" applyFont="1" applyFill="1"/>
    <xf numFmtId="15" fontId="2" fillId="28" borderId="0" xfId="0" applyNumberFormat="1" applyFont="1" applyFill="1"/>
    <xf numFmtId="43" fontId="0" fillId="0" borderId="0" xfId="0" applyNumberFormat="1"/>
    <xf numFmtId="43" fontId="0" fillId="2" borderId="0" xfId="2" applyFont="1" applyFill="1"/>
    <xf numFmtId="43" fontId="7" fillId="2" borderId="0" xfId="0" applyNumberFormat="1" applyFont="1" applyFill="1"/>
    <xf numFmtId="39" fontId="0" fillId="0" borderId="0" xfId="0" applyNumberFormat="1"/>
    <xf numFmtId="164" fontId="0" fillId="0" borderId="0" xfId="0" applyNumberFormat="1"/>
    <xf numFmtId="43" fontId="6" fillId="0" borderId="0" xfId="0" applyNumberFormat="1" applyFont="1" applyFill="1"/>
    <xf numFmtId="0" fontId="61" fillId="0" borderId="0" xfId="0" applyFont="1" applyFill="1" applyAlignment="1">
      <alignment vertical="top"/>
    </xf>
    <xf numFmtId="0" fontId="54" fillId="29" borderId="16" xfId="0" applyFont="1" applyFill="1" applyBorder="1" applyAlignment="1">
      <alignment horizontal="center" vertical="center" wrapText="1"/>
    </xf>
    <xf numFmtId="0" fontId="54" fillId="14" borderId="16" xfId="0" applyFont="1" applyFill="1" applyBorder="1" applyAlignment="1">
      <alignment horizontal="center" vertical="center" wrapText="1"/>
    </xf>
    <xf numFmtId="0" fontId="54" fillId="17" borderId="16" xfId="0" applyFont="1" applyFill="1" applyBorder="1" applyAlignment="1">
      <alignment horizontal="center" vertical="center" wrapText="1"/>
    </xf>
    <xf numFmtId="0" fontId="35" fillId="6" borderId="1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0" fontId="34" fillId="16" borderId="4" xfId="0" applyFont="1" applyFill="1" applyBorder="1" applyAlignment="1">
      <alignment horizontal="center" vertical="center"/>
    </xf>
    <xf numFmtId="0" fontId="34" fillId="16" borderId="3" xfId="0" applyFont="1" applyFill="1" applyBorder="1" applyAlignment="1">
      <alignment horizontal="center" vertical="center"/>
    </xf>
    <xf numFmtId="0" fontId="32" fillId="16" borderId="9" xfId="0" applyFont="1" applyFill="1" applyBorder="1" applyAlignment="1">
      <alignment horizontal="center" vertical="center" wrapText="1"/>
    </xf>
    <xf numFmtId="0" fontId="32" fillId="16" borderId="19" xfId="0" applyFont="1" applyFill="1" applyBorder="1" applyAlignment="1">
      <alignment horizontal="center" vertical="center" wrapText="1"/>
    </xf>
    <xf numFmtId="0" fontId="36" fillId="16" borderId="9" xfId="0" applyFont="1" applyFill="1" applyBorder="1" applyAlignment="1">
      <alignment horizontal="center" vertical="center" wrapText="1"/>
    </xf>
    <xf numFmtId="0" fontId="36" fillId="16" borderId="19" xfId="0" applyFont="1" applyFill="1" applyBorder="1" applyAlignment="1">
      <alignment horizontal="center" vertical="center" wrapText="1"/>
    </xf>
    <xf numFmtId="0" fontId="36" fillId="16" borderId="13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vertical="center" wrapText="1"/>
    </xf>
    <xf numFmtId="0" fontId="35" fillId="6" borderId="16" xfId="0" applyFont="1" applyFill="1" applyBorder="1" applyAlignment="1">
      <alignment horizontal="center" vertical="center" textRotation="90"/>
    </xf>
    <xf numFmtId="0" fontId="0" fillId="23" borderId="53" xfId="0" applyFill="1" applyBorder="1" applyAlignment="1">
      <alignment horizontal="center" vertical="center" textRotation="90" wrapText="1"/>
    </xf>
    <xf numFmtId="0" fontId="0" fillId="22" borderId="53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0" fillId="22" borderId="49" xfId="0" applyFill="1" applyBorder="1" applyAlignment="1">
      <alignment horizontal="center" vertical="center"/>
    </xf>
    <xf numFmtId="0" fontId="0" fillId="22" borderId="46" xfId="0" applyFill="1" applyBorder="1" applyAlignment="1">
      <alignment horizontal="center" vertical="center"/>
    </xf>
    <xf numFmtId="0" fontId="41" fillId="24" borderId="69" xfId="0" applyFont="1" applyFill="1" applyBorder="1" applyAlignment="1">
      <alignment horizontal="center" vertical="center"/>
    </xf>
    <xf numFmtId="0" fontId="41" fillId="24" borderId="68" xfId="0" applyFont="1" applyFill="1" applyBorder="1" applyAlignment="1">
      <alignment horizontal="center" vertical="center"/>
    </xf>
    <xf numFmtId="0" fontId="41" fillId="24" borderId="67" xfId="0" applyFont="1" applyFill="1" applyBorder="1" applyAlignment="1">
      <alignment horizontal="center" vertical="center"/>
    </xf>
  </cellXfs>
  <cellStyles count="9">
    <cellStyle name="Comma" xfId="2" builtinId="3"/>
    <cellStyle name="Comma 2" xfId="8"/>
    <cellStyle name="Normal" xfId="0" builtinId="0"/>
    <cellStyle name="Normal 2" xfId="4"/>
    <cellStyle name="Normal 2 2" xfId="6"/>
    <cellStyle name="Normal 25" xfId="3"/>
    <cellStyle name="Normal 3" xfId="7"/>
    <cellStyle name="Percent" xfId="1" builtinId="5"/>
    <cellStyle name="Percent 2" xfId="5"/>
  </cellStyles>
  <dxfs count="0"/>
  <tableStyles count="0" defaultTableStyle="TableStyleMedium2" defaultPivotStyle="PivotStyleLight16"/>
  <colors>
    <mruColors>
      <color rgb="FF009C97"/>
      <color rgb="FF0697BF"/>
      <color rgb="FF7DD3C5"/>
      <color rgb="FF58595B"/>
      <color rgb="FF005983"/>
      <color rgb="FFF79646"/>
      <color rgb="FF4F81BD"/>
      <color rgb="FFFFCD2D"/>
      <color rgb="FFCC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'6.Resources'!$B$6</c:f>
              <c:strCache>
                <c:ptCount val="1"/>
                <c:pt idx="0">
                  <c:v>Planned Headcount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'6.Resources'!$C$5:$R$5</c:f>
              <c:numCache>
                <c:formatCode>[$-409]mmm\-yy;@</c:formatCode>
                <c:ptCount val="16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</c:numCache>
            </c:numRef>
          </c:cat>
          <c:val>
            <c:numRef>
              <c:f>'6.Resources'!$C$6:$R$6</c:f>
              <c:numCache>
                <c:formatCode>General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45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tx>
            <c:strRef>
              <c:f>'6.Resources'!$B$8</c:f>
              <c:strCache>
                <c:ptCount val="1"/>
                <c:pt idx="0">
                  <c:v>Actual Headcount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'6.Resources'!$C$5:$R$5</c:f>
              <c:numCache>
                <c:formatCode>[$-409]mmm\-yy;@</c:formatCode>
                <c:ptCount val="16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</c:numCache>
            </c:numRef>
          </c:cat>
          <c:val>
            <c:numRef>
              <c:f>'6.Resources'!$C$8:$R$8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dateAx>
        <c:axId val="1115631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Offset val="100"/>
        <c:baseTimeUnit val="months"/>
      </c:date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US" sz="1000"/>
              <a:t>Progress Complete</a:t>
            </a:r>
          </a:p>
        </c:rich>
      </c:tx>
      <c:layout>
        <c:manualLayout>
          <c:xMode val="edge"/>
          <c:yMode val="edge"/>
          <c:x val="0.36278836462022129"/>
          <c:y val="6.54396980911188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1723307545545"/>
          <c:y val="2.3967418244175608E-2"/>
          <c:w val="0.7467063081677997"/>
          <c:h val="0.74674421772717825"/>
        </c:manualLayout>
      </c:layout>
      <c:lineChart>
        <c:grouping val="standard"/>
        <c:varyColors val="0"/>
        <c:ser>
          <c:idx val="0"/>
          <c:order val="0"/>
          <c:tx>
            <c:strRef>
              <c:f>'4.Progress'!$A$7</c:f>
              <c:strCache>
                <c:ptCount val="1"/>
                <c:pt idx="0">
                  <c:v>Plan</c:v>
                </c:pt>
              </c:strCache>
            </c:strRef>
          </c:tx>
          <c:spPr>
            <a:ln w="22225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'4.Progress'!$B$6:$S$6</c:f>
              <c:numCache>
                <c:formatCode>[$-409]mmm\-yy;@</c:formatCode>
                <c:ptCount val="18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</c:numCache>
            </c:numRef>
          </c:cat>
          <c:val>
            <c:numRef>
              <c:f>'4.Progress'!$B$7:$S$7</c:f>
              <c:numCache>
                <c:formatCode>0%</c:formatCode>
                <c:ptCount val="18"/>
                <c:pt idx="0">
                  <c:v>0</c:v>
                </c:pt>
                <c:pt idx="1">
                  <c:v>1.86934805441017E-2</c:v>
                </c:pt>
                <c:pt idx="2">
                  <c:v>0.03</c:v>
                </c:pt>
                <c:pt idx="3">
                  <c:v>0.05</c:v>
                </c:pt>
                <c:pt idx="4">
                  <c:v>8.5000000000000006E-2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B-49AA-8D67-1800D3F8D375}"/>
            </c:ext>
          </c:extLst>
        </c:ser>
        <c:ser>
          <c:idx val="2"/>
          <c:order val="2"/>
          <c:tx>
            <c:strRef>
              <c:f>Data!#REF!</c:f>
              <c:strCache>
                <c:ptCount val="1"/>
                <c:pt idx="0">
                  <c:v>Actual </c:v>
                </c:pt>
              </c:strCache>
            </c:strRef>
          </c:tx>
          <c:spPr>
            <a:ln w="19050" cap="rnd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'4.Progress'!$B$6:$S$6</c:f>
              <c:numCache>
                <c:formatCode>[$-409]mmm\-yy;@</c:formatCode>
                <c:ptCount val="18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</c:numCache>
            </c:numRef>
          </c:cat>
          <c:val>
            <c:numRef>
              <c:f>Data!#REF!</c:f>
              <c:numCache>
                <c:formatCode>0.0%</c:formatCode>
                <c:ptCount val="18"/>
                <c:pt idx="1">
                  <c:v>1.3307796547730054E-2</c:v>
                </c:pt>
                <c:pt idx="2">
                  <c:v>2.0287209675931575E-2</c:v>
                </c:pt>
                <c:pt idx="3">
                  <c:v>4.0590667563940995E-2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B-49AA-8D67-1800D3F8D375}"/>
            </c:ext>
          </c:extLst>
        </c:ser>
        <c:ser>
          <c:idx val="3"/>
          <c:order val="3"/>
          <c:tx>
            <c:strRef>
              <c:f>'4.Progress'!$A$8</c:f>
              <c:strCache>
                <c:ptCount val="1"/>
                <c:pt idx="0">
                  <c:v>Forecast </c:v>
                </c:pt>
              </c:strCache>
            </c:strRef>
          </c:tx>
          <c:spPr>
            <a:ln w="19050" cap="rnd" cmpd="sng" algn="ctr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circle"/>
            <c:size val="10"/>
            <c:spPr>
              <a:noFill/>
              <a:ln w="15875">
                <a:noFill/>
              </a:ln>
              <a:effectLst/>
            </c:spPr>
          </c:marker>
          <c:dLbls>
            <c:delete val="1"/>
          </c:dLbls>
          <c:cat>
            <c:numRef>
              <c:f>'4.Progress'!$B$6:$S$6</c:f>
              <c:numCache>
                <c:formatCode>[$-409]mmm\-yy;@</c:formatCode>
                <c:ptCount val="18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</c:numCache>
            </c:numRef>
          </c:cat>
          <c:val>
            <c:numRef>
              <c:f>'4.Progress'!$B$8:$S$8</c:f>
              <c:numCache>
                <c:formatCode>0%</c:formatCode>
                <c:ptCount val="18"/>
                <c:pt idx="3">
                  <c:v>4.0590667563940995E-2</c:v>
                </c:pt>
                <c:pt idx="4">
                  <c:v>6.0894125451950415E-2</c:v>
                </c:pt>
                <c:pt idx="5">
                  <c:v>8.1197583339959828E-2</c:v>
                </c:pt>
                <c:pt idx="6">
                  <c:v>0.10150104122796924</c:v>
                </c:pt>
                <c:pt idx="7">
                  <c:v>0.12180449911597865</c:v>
                </c:pt>
                <c:pt idx="8">
                  <c:v>0.14210795700398807</c:v>
                </c:pt>
                <c:pt idx="9">
                  <c:v>0.16241141489199748</c:v>
                </c:pt>
                <c:pt idx="10">
                  <c:v>0.19</c:v>
                </c:pt>
                <c:pt idx="11">
                  <c:v>0.22</c:v>
                </c:pt>
                <c:pt idx="12">
                  <c:v>0.25</c:v>
                </c:pt>
                <c:pt idx="13">
                  <c:v>0.28000000000000003</c:v>
                </c:pt>
                <c:pt idx="14">
                  <c:v>0.32</c:v>
                </c:pt>
                <c:pt idx="15">
                  <c:v>0.35</c:v>
                </c:pt>
                <c:pt idx="16">
                  <c:v>0.38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8B-49AA-8D67-1800D3F8D3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988160"/>
        <c:axId val="5500633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'4.Progress'!$A$9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2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l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'4.Progress'!$B$6:$S$6</c15:sqref>
                        </c15:formulaRef>
                      </c:ext>
                    </c:extLst>
                    <c:numCache>
                      <c:formatCode>[$-409]mmm\-yy;@</c:formatCode>
                      <c:ptCount val="18"/>
                      <c:pt idx="0">
                        <c:v>42917</c:v>
                      </c:pt>
                      <c:pt idx="1">
                        <c:v>42948</c:v>
                      </c:pt>
                      <c:pt idx="2">
                        <c:v>42979</c:v>
                      </c:pt>
                      <c:pt idx="3">
                        <c:v>43009</c:v>
                      </c:pt>
                      <c:pt idx="4">
                        <c:v>43040</c:v>
                      </c:pt>
                      <c:pt idx="5">
                        <c:v>43070</c:v>
                      </c:pt>
                      <c:pt idx="6">
                        <c:v>43101</c:v>
                      </c:pt>
                      <c:pt idx="7">
                        <c:v>43132</c:v>
                      </c:pt>
                      <c:pt idx="8">
                        <c:v>43160</c:v>
                      </c:pt>
                      <c:pt idx="9">
                        <c:v>43191</c:v>
                      </c:pt>
                      <c:pt idx="10">
                        <c:v>43221</c:v>
                      </c:pt>
                      <c:pt idx="11">
                        <c:v>43252</c:v>
                      </c:pt>
                      <c:pt idx="12">
                        <c:v>43282</c:v>
                      </c:pt>
                      <c:pt idx="13">
                        <c:v>43313</c:v>
                      </c:pt>
                      <c:pt idx="14">
                        <c:v>43344</c:v>
                      </c:pt>
                      <c:pt idx="15">
                        <c:v>43374</c:v>
                      </c:pt>
                      <c:pt idx="16">
                        <c:v>43405</c:v>
                      </c:pt>
                      <c:pt idx="17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'4.Progress'!$B$9:$S$9</c15:sqref>
                        </c15:formulaRef>
                      </c:ext>
                    </c:extLst>
                    <c:numCache>
                      <c:formatCode>0%</c:formatCode>
                      <c:ptCount val="18"/>
                      <c:pt idx="0">
                        <c:v>0</c:v>
                      </c:pt>
                      <c:pt idx="1">
                        <c:v>1.3307796547730054E-2</c:v>
                      </c:pt>
                      <c:pt idx="2">
                        <c:v>2.0287209675931575E-2</c:v>
                      </c:pt>
                      <c:pt idx="3">
                        <c:v>4.0590667563940995E-2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D8B-49AA-8D67-1800D3F8D375}"/>
                  </c:ext>
                </c:extLst>
              </c15:ser>
            </c15:filteredLineSeries>
          </c:ext>
        </c:extLst>
      </c:lineChart>
      <c:catAx>
        <c:axId val="54988160"/>
        <c:scaling>
          <c:orientation val="minMax"/>
        </c:scaling>
        <c:delete val="0"/>
        <c:axPos val="t"/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6336"/>
        <c:crosses val="max"/>
        <c:auto val="0"/>
        <c:lblAlgn val="ctr"/>
        <c:lblOffset val="100"/>
        <c:noMultiLvlLbl val="0"/>
      </c:catAx>
      <c:valAx>
        <c:axId val="550063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88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DESIGN TQ's</a:t>
            </a:r>
          </a:p>
        </c:rich>
      </c:tx>
      <c:layout>
        <c:manualLayout>
          <c:xMode val="edge"/>
          <c:yMode val="edge"/>
          <c:x val="0.61304127893104277"/>
          <c:y val="1.860508343889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60510813971693E-2"/>
          <c:y val="0.11748046087081888"/>
          <c:w val="0.5698836413415469"/>
          <c:h val="0.87412059038657675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explosion val="22"/>
            <c:spPr>
              <a:solidFill>
                <a:srgbClr val="0697B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56-4D80-9761-013566E99E1B}"/>
              </c:ext>
            </c:extLst>
          </c:dPt>
          <c:dPt>
            <c:idx val="1"/>
            <c:bubble3D val="0"/>
            <c:spPr>
              <a:solidFill>
                <a:srgbClr val="F7964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56-4D80-9761-013566E99E1B}"/>
              </c:ext>
            </c:extLst>
          </c:dPt>
          <c:dLbls>
            <c:dLbl>
              <c:idx val="0"/>
              <c:layout>
                <c:manualLayout>
                  <c:x val="9.1344436040333557E-2"/>
                  <c:y val="-1.080405579754665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3005155380669"/>
                      <c:h val="0.363020468392551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456-4D80-9761-013566E99E1B}"/>
                </c:ext>
              </c:extLst>
            </c:dLbl>
            <c:dLbl>
              <c:idx val="1"/>
              <c:layout>
                <c:manualLayout>
                  <c:x val="5.549290959022235E-3"/>
                  <c:y val="-0.129246923611443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EBEE3C9-7FFA-4E97-B925-79F4325283A2}" type="CATEGORYNAME">
                      <a:rPr lang="en-US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79646"/>
                        </a:solidFill>
                      </a:rPr>
                      <a:t>, </a:t>
                    </a:r>
                    <a:fld id="{EB069769-CD38-4EB4-A363-752655317976}" type="VALUE">
                      <a:rPr lang="en-US" baseline="0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rgbClr val="F79646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6682274354519633"/>
                      <c:h val="0.223647105970418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456-4D80-9761-013566E9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('2.QA-QC'!$A$9,'2.QA-QC'!$A$12)</c:f>
              <c:strCache>
                <c:ptCount val="2"/>
                <c:pt idx="0">
                  <c:v>Closed TQ's</c:v>
                </c:pt>
                <c:pt idx="1">
                  <c:v>Open TQ's</c:v>
                </c:pt>
              </c:strCache>
            </c:strRef>
          </c:cat>
          <c:val>
            <c:numRef>
              <c:f>('2.QA-QC'!$B$9,'2.QA-QC'!$B$12)</c:f>
              <c:numCache>
                <c:formatCode>General</c:formatCode>
                <c:ptCount val="2"/>
                <c:pt idx="0">
                  <c:v>11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6-4D80-9761-013566E99E1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OTHER TQ's</a:t>
            </a:r>
          </a:p>
        </c:rich>
      </c:tx>
      <c:layout>
        <c:manualLayout>
          <c:xMode val="edge"/>
          <c:yMode val="edge"/>
          <c:x val="0.68954403665253206"/>
          <c:y val="7.6361593578980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60510813971693E-2"/>
          <c:y val="0.11748046087081888"/>
          <c:w val="0.5698836413415469"/>
          <c:h val="0.87412059038657675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explosion val="22"/>
            <c:spPr>
              <a:solidFill>
                <a:srgbClr val="0697B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D8-4C76-9AA9-81BCBCB221E1}"/>
              </c:ext>
            </c:extLst>
          </c:dPt>
          <c:dPt>
            <c:idx val="1"/>
            <c:bubble3D val="0"/>
            <c:spPr>
              <a:solidFill>
                <a:srgbClr val="F7964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D8-4C76-9AA9-81BCBCB221E1}"/>
              </c:ext>
            </c:extLst>
          </c:dPt>
          <c:dLbls>
            <c:dLbl>
              <c:idx val="0"/>
              <c:layout>
                <c:manualLayout>
                  <c:x val="9.1344436040333557E-2"/>
                  <c:y val="-1.080405579754665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3005155380669"/>
                      <c:h val="0.363020468392551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D8-4C76-9AA9-81BCBCB221E1}"/>
                </c:ext>
              </c:extLst>
            </c:dLbl>
            <c:dLbl>
              <c:idx val="1"/>
              <c:layout>
                <c:manualLayout>
                  <c:x val="5.7548531183200004E-2"/>
                  <c:y val="-7.52298217477946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658C183-2B1B-4DA2-A3B1-D7020FF5788F}" type="CATEGORYNAME">
                      <a:rPr lang="en-US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79646"/>
                        </a:solidFill>
                      </a:rPr>
                      <a:t>, </a:t>
                    </a:r>
                    <a:fld id="{81A2177F-4035-4F12-8C61-FB60C17B7A9E}" type="VALUE">
                      <a:rPr lang="en-US" baseline="0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rgbClr val="F79646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344802624557426"/>
                      <c:h val="0.22364653856326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2D8-4C76-9AA9-81BCBCB22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('2.QA-QC'!$D$9,'2.QA-QC'!$D$12)</c:f>
              <c:strCache>
                <c:ptCount val="2"/>
                <c:pt idx="0">
                  <c:v>Closed TQ's</c:v>
                </c:pt>
                <c:pt idx="1">
                  <c:v>Open TQ's</c:v>
                </c:pt>
              </c:strCache>
            </c:strRef>
          </c:cat>
          <c:val>
            <c:numRef>
              <c:f>('2.QA-QC'!$E$9,'2.QA-QC'!$E$12)</c:f>
              <c:numCache>
                <c:formatCode>General</c:formatCode>
                <c:ptCount val="2"/>
                <c:pt idx="0">
                  <c:v>20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8-4C76-9AA9-81BCBCB221E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Craft Headcount and Job</a:t>
            </a:r>
            <a:r>
              <a:rPr lang="en-US" sz="800" baseline="0"/>
              <a:t> Hours</a:t>
            </a:r>
            <a:endParaRPr lang="en-US" sz="800"/>
          </a:p>
        </c:rich>
      </c:tx>
      <c:layout>
        <c:manualLayout>
          <c:xMode val="edge"/>
          <c:yMode val="edge"/>
          <c:x val="0.47347311714273799"/>
          <c:y val="1.7074941514964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401169000265755E-2"/>
          <c:y val="0.11823030107469054"/>
          <c:w val="0.84656411867843129"/>
          <c:h val="0.730853097433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'6.Resources'!$B$6</c:f>
              <c:strCache>
                <c:ptCount val="1"/>
                <c:pt idx="0">
                  <c:v>Planned Headcount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'6.Resources'!$C$6:$Z$6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45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40</c:v>
                </c:pt>
                <c:pt idx="22">
                  <c:v>30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0-47AD-98A9-186A89F41A66}"/>
            </c:ext>
          </c:extLst>
        </c:ser>
        <c:ser>
          <c:idx val="1"/>
          <c:order val="1"/>
          <c:tx>
            <c:strRef>
              <c:f>'6.Resources'!$B$7</c:f>
              <c:strCache>
                <c:ptCount val="1"/>
                <c:pt idx="0">
                  <c:v>Forecast Headcount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'6.Resources'!$C$7:$Z$7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30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0-47AD-98A9-186A89F41A66}"/>
            </c:ext>
          </c:extLst>
        </c:ser>
        <c:ser>
          <c:idx val="4"/>
          <c:order val="2"/>
          <c:tx>
            <c:strRef>
              <c:f>'6.Resources'!$B$8</c:f>
              <c:strCache>
                <c:ptCount val="1"/>
                <c:pt idx="0">
                  <c:v>Actual Headcount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'6.Resources'!$C$8:$Z$8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0-47AD-98A9-186A89F4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113859968"/>
        <c:axId val="113861760"/>
      </c:barChart>
      <c:lineChart>
        <c:grouping val="standard"/>
        <c:varyColors val="0"/>
        <c:ser>
          <c:idx val="2"/>
          <c:order val="3"/>
          <c:tx>
            <c:strRef>
              <c:f>'6.Resources'!$B$13</c:f>
              <c:strCache>
                <c:ptCount val="1"/>
                <c:pt idx="0">
                  <c:v>Cum. Planned</c:v>
                </c:pt>
              </c:strCache>
            </c:strRef>
          </c:tx>
          <c:spPr>
            <a:ln w="34925" cap="rnd">
              <a:solidFill>
                <a:schemeClr val="tx1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'6.Resources'!$C$13:$Z$13</c:f>
              <c:numCache>
                <c:formatCode>_(* #,##0_);_(* \(#,##0\);_(* "-"??_);_(@_)</c:formatCode>
                <c:ptCount val="24"/>
                <c:pt idx="0">
                  <c:v>240</c:v>
                </c:pt>
                <c:pt idx="1">
                  <c:v>480</c:v>
                </c:pt>
                <c:pt idx="2">
                  <c:v>864</c:v>
                </c:pt>
                <c:pt idx="3">
                  <c:v>1248</c:v>
                </c:pt>
                <c:pt idx="4">
                  <c:v>1728</c:v>
                </c:pt>
                <c:pt idx="5">
                  <c:v>2448</c:v>
                </c:pt>
                <c:pt idx="6">
                  <c:v>3408</c:v>
                </c:pt>
                <c:pt idx="7">
                  <c:v>4368</c:v>
                </c:pt>
                <c:pt idx="8">
                  <c:v>5568</c:v>
                </c:pt>
                <c:pt idx="9">
                  <c:v>7008</c:v>
                </c:pt>
                <c:pt idx="10">
                  <c:v>8688</c:v>
                </c:pt>
                <c:pt idx="11">
                  <c:v>10368</c:v>
                </c:pt>
                <c:pt idx="12">
                  <c:v>12288</c:v>
                </c:pt>
                <c:pt idx="13">
                  <c:v>14448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  <c:pt idx="17">
                  <c:v>23808</c:v>
                </c:pt>
                <c:pt idx="18">
                  <c:v>26208</c:v>
                </c:pt>
                <c:pt idx="19">
                  <c:v>28608</c:v>
                </c:pt>
                <c:pt idx="20">
                  <c:v>31008</c:v>
                </c:pt>
                <c:pt idx="21">
                  <c:v>32928</c:v>
                </c:pt>
                <c:pt idx="22">
                  <c:v>34368</c:v>
                </c:pt>
                <c:pt idx="23">
                  <c:v>34848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0-47AD-98A9-186A89F41A66}"/>
            </c:ext>
          </c:extLst>
        </c:ser>
        <c:ser>
          <c:idx val="3"/>
          <c:order val="4"/>
          <c:tx>
            <c:strRef>
              <c:f>'6.Resources'!$B$15</c:f>
              <c:strCache>
                <c:ptCount val="1"/>
                <c:pt idx="0">
                  <c:v>Cum. Forecast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'6.Resources'!$C$15:$Z$15</c:f>
              <c:numCache>
                <c:formatCode>_(* #,##0_);_(* \(#,##0\);_(* "-"??_);_(@_)</c:formatCode>
                <c:ptCount val="24"/>
                <c:pt idx="0">
                  <c:v>96</c:v>
                </c:pt>
                <c:pt idx="1">
                  <c:v>192</c:v>
                </c:pt>
                <c:pt idx="2">
                  <c:v>336</c:v>
                </c:pt>
                <c:pt idx="3">
                  <c:v>480</c:v>
                </c:pt>
                <c:pt idx="4">
                  <c:v>864</c:v>
                </c:pt>
                <c:pt idx="5">
                  <c:v>1248</c:v>
                </c:pt>
                <c:pt idx="6">
                  <c:v>1728</c:v>
                </c:pt>
                <c:pt idx="7">
                  <c:v>2688</c:v>
                </c:pt>
                <c:pt idx="8">
                  <c:v>3888</c:v>
                </c:pt>
                <c:pt idx="9">
                  <c:v>5328</c:v>
                </c:pt>
                <c:pt idx="10">
                  <c:v>7008</c:v>
                </c:pt>
                <c:pt idx="11">
                  <c:v>9408</c:v>
                </c:pt>
                <c:pt idx="12">
                  <c:v>11808</c:v>
                </c:pt>
                <c:pt idx="13">
                  <c:v>14208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  <c:pt idx="17">
                  <c:v>22848</c:v>
                </c:pt>
                <c:pt idx="18">
                  <c:v>24288</c:v>
                </c:pt>
                <c:pt idx="19">
                  <c:v>25728</c:v>
                </c:pt>
                <c:pt idx="20">
                  <c:v>27168</c:v>
                </c:pt>
                <c:pt idx="21">
                  <c:v>28608</c:v>
                </c:pt>
                <c:pt idx="22">
                  <c:v>29472</c:v>
                </c:pt>
                <c:pt idx="23">
                  <c:v>29760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D0-47AD-98A9-186A89F41A66}"/>
            </c:ext>
          </c:extLst>
        </c:ser>
        <c:ser>
          <c:idx val="5"/>
          <c:order val="5"/>
          <c:tx>
            <c:strRef>
              <c:f>'6.Resources'!$B$17</c:f>
              <c:strCache>
                <c:ptCount val="1"/>
                <c:pt idx="0">
                  <c:v>Cum. Actual</c:v>
                </c:pt>
              </c:strCache>
            </c:strRef>
          </c:tx>
          <c:spPr>
            <a:ln w="3492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'6.Resources'!$C$11:$Z$11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'6.Resources'!$C$17:$Z$17</c:f>
              <c:numCache>
                <c:formatCode>_(* #,##0_);_(* \(#,##0\);_(* "-"??_);_(@_)</c:formatCode>
                <c:ptCount val="24"/>
                <c:pt idx="0">
                  <c:v>96</c:v>
                </c:pt>
                <c:pt idx="1">
                  <c:v>192</c:v>
                </c:pt>
                <c:pt idx="2">
                  <c:v>336</c:v>
                </c:pt>
                <c:pt idx="3">
                  <c:v>480</c:v>
                </c:pt>
                <c:pt idx="4">
                  <c:v>864</c:v>
                </c:pt>
                <c:pt idx="5">
                  <c:v>1248</c:v>
                </c:pt>
                <c:pt idx="6">
                  <c:v>1728</c:v>
                </c:pt>
                <c:pt idx="7">
                  <c:v>2688</c:v>
                </c:pt>
                <c:pt idx="8">
                  <c:v>3888</c:v>
                </c:pt>
                <c:pt idx="9">
                  <c:v>5328</c:v>
                </c:pt>
                <c:pt idx="10">
                  <c:v>7008</c:v>
                </c:pt>
                <c:pt idx="11">
                  <c:v>9408</c:v>
                </c:pt>
                <c:pt idx="12">
                  <c:v>11808</c:v>
                </c:pt>
                <c:pt idx="13">
                  <c:v>14208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D0-47AD-98A9-186A89F4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19536"/>
        <c:axId val="308121200"/>
      </c:lineChart>
      <c:catAx>
        <c:axId val="1138599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61760"/>
        <c:crosses val="autoZero"/>
        <c:auto val="0"/>
        <c:lblAlgn val="ctr"/>
        <c:lblOffset val="100"/>
        <c:noMultiLvlLbl val="1"/>
      </c:catAx>
      <c:valAx>
        <c:axId val="113861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/>
                  <a:t>Craft</a:t>
                </a:r>
                <a:r>
                  <a:rPr lang="en-US" sz="700" baseline="0"/>
                  <a:t> Headcount</a:t>
                </a:r>
                <a:endParaRPr lang="en-US" sz="700"/>
              </a:p>
            </c:rich>
          </c:tx>
          <c:layout>
            <c:manualLayout>
              <c:xMode val="edge"/>
              <c:yMode val="edge"/>
              <c:x val="4.4949848651738532E-3"/>
              <c:y val="0.33537619331372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59968"/>
        <c:crosses val="autoZero"/>
        <c:crossBetween val="between"/>
      </c:valAx>
      <c:valAx>
        <c:axId val="3081212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/>
                  <a:t>Cumulative Job 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119536"/>
        <c:crosses val="max"/>
        <c:crossBetween val="between"/>
      </c:valAx>
      <c:catAx>
        <c:axId val="308119536"/>
        <c:scaling>
          <c:orientation val="minMax"/>
        </c:scaling>
        <c:delete val="1"/>
        <c:axPos val="b"/>
        <c:numFmt formatCode="[$-409]mmm\-yy;@" sourceLinked="1"/>
        <c:majorTickMark val="none"/>
        <c:minorTickMark val="none"/>
        <c:tickLblPos val="nextTo"/>
        <c:crossAx val="30812120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972651042868498E-2"/>
          <c:y val="0.33546769764493489"/>
          <c:w val="0.17539331249566942"/>
          <c:h val="0.31286701193711575"/>
        </c:manualLayout>
      </c:layout>
      <c:overlay val="0"/>
      <c:spPr>
        <a:solidFill>
          <a:schemeClr val="bg1"/>
        </a:solidFill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>
          <a:solidFill>
            <a:schemeClr val="accen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60510813971693E-2"/>
          <c:y val="0.11748046087081888"/>
          <c:w val="0.5698836413415469"/>
          <c:h val="0.87412059038657675"/>
        </c:manualLayout>
      </c:layout>
      <c:pieChart>
        <c:varyColors val="1"/>
        <c:ser>
          <c:idx val="0"/>
          <c:order val="0"/>
          <c:tx>
            <c:v>#REF!</c:v>
          </c:tx>
          <c:explosion val="10"/>
          <c:dPt>
            <c:idx val="0"/>
            <c:bubble3D val="0"/>
            <c:explosion val="0"/>
            <c:spPr>
              <a:solidFill>
                <a:srgbClr val="0697B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FF-4E7E-B006-2989A59BCF03}"/>
              </c:ext>
            </c:extLst>
          </c:dPt>
          <c:dPt>
            <c:idx val="1"/>
            <c:bubble3D val="0"/>
            <c:spPr>
              <a:solidFill>
                <a:srgbClr val="F7964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FF-4E7E-B006-2989A59BCF0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FF-4E7E-B006-2989A59BCF03}"/>
                </c:ext>
              </c:extLst>
            </c:dLbl>
            <c:dLbl>
              <c:idx val="1"/>
              <c:layout>
                <c:manualLayout>
                  <c:x val="0.21309693042677683"/>
                  <c:y val="0.17526888729832679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1">
                    <a:noAutofit/>
                  </a:bodyPr>
                  <a:lstStyle/>
                  <a:p>
                    <a:pPr>
                      <a:defRPr sz="6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600">
                        <a:solidFill>
                          <a:srgbClr val="F79646"/>
                        </a:solidFill>
                      </a:rPr>
                      <a:t>Saudi Nationals</a:t>
                    </a:r>
                  </a:p>
                  <a:p>
                    <a:pPr>
                      <a:defRPr sz="600">
                        <a:solidFill>
                          <a:schemeClr val="accent1"/>
                        </a:solidFill>
                      </a:defRPr>
                    </a:pPr>
                    <a:r>
                      <a:rPr lang="en-US" sz="600">
                        <a:solidFill>
                          <a:srgbClr val="F79646"/>
                        </a:solidFill>
                      </a:rPr>
                      <a:t>30%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no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78022263180997031"/>
                      <c:h val="0.441627457534516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6FF-4E7E-B006-2989A59BC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spc="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  <c:pt idx="0">
                <c:v>70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4-76FF-4E7E-B006-2989A59BCF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CONTRACTOR</a:t>
            </a:r>
            <a:r>
              <a:rPr lang="en-US" sz="800" baseline="0"/>
              <a:t> </a:t>
            </a:r>
            <a:r>
              <a:rPr lang="en-US" sz="800"/>
              <a:t>NCR's</a:t>
            </a:r>
          </a:p>
        </c:rich>
      </c:tx>
      <c:layout>
        <c:manualLayout>
          <c:xMode val="edge"/>
          <c:yMode val="edge"/>
          <c:x val="0.61304127893104277"/>
          <c:y val="1.860508343889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60510813971693E-2"/>
          <c:y val="0.11748046087081888"/>
          <c:w val="0.5698836413415469"/>
          <c:h val="0.87412059038657675"/>
        </c:manualLayout>
      </c:layout>
      <c:pieChart>
        <c:varyColors val="1"/>
        <c:ser>
          <c:idx val="0"/>
          <c:order val="0"/>
          <c:tx>
            <c:strRef>
              <c:f>'2.QA-QC'!$A$17</c:f>
              <c:strCache>
                <c:ptCount val="1"/>
                <c:pt idx="0">
                  <c:v>Design NCrs</c:v>
                </c:pt>
              </c:strCache>
            </c:strRef>
          </c:tx>
          <c:explosion val="10"/>
          <c:dPt>
            <c:idx val="0"/>
            <c:bubble3D val="0"/>
            <c:explosion val="22"/>
            <c:spPr>
              <a:solidFill>
                <a:srgbClr val="0697B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EC-4132-83CD-4C038A084B27}"/>
              </c:ext>
            </c:extLst>
          </c:dPt>
          <c:dPt>
            <c:idx val="1"/>
            <c:bubble3D val="0"/>
            <c:spPr>
              <a:solidFill>
                <a:srgbClr val="F7964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EC-4132-83CD-4C038A084B27}"/>
              </c:ext>
            </c:extLst>
          </c:dPt>
          <c:dLbls>
            <c:dLbl>
              <c:idx val="0"/>
              <c:layout>
                <c:manualLayout>
                  <c:x val="9.1344436040333557E-2"/>
                  <c:y val="-1.080405579754665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3005155380669"/>
                      <c:h val="0.363020468392551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AEC-4132-83CD-4C038A084B27}"/>
                </c:ext>
              </c:extLst>
            </c:dLbl>
            <c:dLbl>
              <c:idx val="1"/>
              <c:layout>
                <c:manualLayout>
                  <c:x val="5.5494387122100421E-3"/>
                  <c:y val="-0.2537608474790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C1CB3B-E255-42BF-88A6-ACE7F6F6FD6F}" type="CATEGORYNAME">
                      <a:rPr lang="en-US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79646"/>
                        </a:solidFill>
                      </a:rPr>
                      <a:t>, </a:t>
                    </a:r>
                    <a:fld id="{F56A2DE5-0438-49A4-910D-B3ACDAE992C4}" type="VALUE">
                      <a:rPr lang="en-US" baseline="0">
                        <a:solidFill>
                          <a:srgbClr val="F79646"/>
                        </a:solidFill>
                      </a:rPr>
                      <a:pPr>
                        <a:defRPr sz="700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rgbClr val="F79646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6682274354519633"/>
                      <c:h val="0.223647105970418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EC-4132-83CD-4C038A084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('2.QA-QC'!$A$18,'2.QA-QC'!$A$19)</c:f>
              <c:strCache>
                <c:ptCount val="2"/>
                <c:pt idx="0">
                  <c:v>Closed NCR's</c:v>
                </c:pt>
                <c:pt idx="1">
                  <c:v>Open NCR's</c:v>
                </c:pt>
              </c:strCache>
            </c:strRef>
          </c:cat>
          <c:val>
            <c:numRef>
              <c:f>('2.QA-QC'!$B$18,'2.QA-QC'!$B$19)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C-4132-83CD-4C038A084B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chart" Target="../charts/chart6.xml"/><Relationship Id="rId21" Type="http://schemas.openxmlformats.org/officeDocument/2006/relationships/image" Target="../media/image22.emf"/><Relationship Id="rId7" Type="http://schemas.openxmlformats.org/officeDocument/2006/relationships/image" Target="../media/image9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2" Type="http://schemas.openxmlformats.org/officeDocument/2006/relationships/chart" Target="../charts/chart5.xml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chart" Target="../charts/chart4.xml"/><Relationship Id="rId6" Type="http://schemas.openxmlformats.org/officeDocument/2006/relationships/image" Target="../media/image8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5" Type="http://schemas.openxmlformats.org/officeDocument/2006/relationships/chart" Target="../charts/chart8.xml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10" Type="http://schemas.openxmlformats.org/officeDocument/2006/relationships/chart" Target="../charts/chart9.xml"/><Relationship Id="rId19" Type="http://schemas.openxmlformats.org/officeDocument/2006/relationships/image" Target="../media/image20.emf"/><Relationship Id="rId4" Type="http://schemas.openxmlformats.org/officeDocument/2006/relationships/chart" Target="../charts/chart7.xml"/><Relationship Id="rId9" Type="http://schemas.openxmlformats.org/officeDocument/2006/relationships/image" Target="../media/image11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34.emf"/><Relationship Id="rId13" Type="http://schemas.openxmlformats.org/officeDocument/2006/relationships/image" Target="../media/image39.emf"/><Relationship Id="rId18" Type="http://schemas.openxmlformats.org/officeDocument/2006/relationships/image" Target="../media/image44.emf"/><Relationship Id="rId3" Type="http://schemas.openxmlformats.org/officeDocument/2006/relationships/image" Target="../media/image29.emf"/><Relationship Id="rId7" Type="http://schemas.openxmlformats.org/officeDocument/2006/relationships/image" Target="../media/image33.emf"/><Relationship Id="rId12" Type="http://schemas.openxmlformats.org/officeDocument/2006/relationships/image" Target="../media/image38.emf"/><Relationship Id="rId17" Type="http://schemas.openxmlformats.org/officeDocument/2006/relationships/image" Target="../media/image43.emf"/><Relationship Id="rId2" Type="http://schemas.openxmlformats.org/officeDocument/2006/relationships/image" Target="../media/image28.emf"/><Relationship Id="rId16" Type="http://schemas.openxmlformats.org/officeDocument/2006/relationships/image" Target="../media/image42.emf"/><Relationship Id="rId1" Type="http://schemas.openxmlformats.org/officeDocument/2006/relationships/image" Target="../media/image27.emf"/><Relationship Id="rId6" Type="http://schemas.openxmlformats.org/officeDocument/2006/relationships/image" Target="../media/image32.emf"/><Relationship Id="rId11" Type="http://schemas.openxmlformats.org/officeDocument/2006/relationships/image" Target="../media/image37.emf"/><Relationship Id="rId5" Type="http://schemas.openxmlformats.org/officeDocument/2006/relationships/image" Target="../media/image31.emf"/><Relationship Id="rId15" Type="http://schemas.openxmlformats.org/officeDocument/2006/relationships/image" Target="../media/image41.emf"/><Relationship Id="rId10" Type="http://schemas.openxmlformats.org/officeDocument/2006/relationships/image" Target="../media/image36.emf"/><Relationship Id="rId4" Type="http://schemas.openxmlformats.org/officeDocument/2006/relationships/image" Target="../media/image30.emf"/><Relationship Id="rId9" Type="http://schemas.openxmlformats.org/officeDocument/2006/relationships/image" Target="../media/image35.emf"/><Relationship Id="rId14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2132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#REF!" spid="_x0000_s21325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2132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68384</xdr:colOff>
      <xdr:row>0</xdr:row>
      <xdr:rowOff>43962</xdr:rowOff>
    </xdr:from>
    <xdr:to>
      <xdr:col>2</xdr:col>
      <xdr:colOff>420077</xdr:colOff>
      <xdr:row>3</xdr:row>
      <xdr:rowOff>83039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43962"/>
          <a:ext cx="737577" cy="4200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1133929</xdr:colOff>
      <xdr:row>2</xdr:row>
      <xdr:rowOff>145143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30" y="0"/>
          <a:ext cx="1133928" cy="50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976313</xdr:colOff>
      <xdr:row>2</xdr:row>
      <xdr:rowOff>174625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976313" cy="492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95251</xdr:colOff>
      <xdr:row>18</xdr:row>
      <xdr:rowOff>12700</xdr:rowOff>
    </xdr:from>
    <xdr:to>
      <xdr:col>28</xdr:col>
      <xdr:colOff>768350</xdr:colOff>
      <xdr:row>20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1" y="3327400"/>
          <a:ext cx="952499" cy="42544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642470</xdr:colOff>
      <xdr:row>0</xdr:row>
      <xdr:rowOff>448235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59" y="0"/>
          <a:ext cx="1187823" cy="4482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29883</xdr:colOff>
      <xdr:row>0</xdr:row>
      <xdr:rowOff>37354</xdr:rowOff>
    </xdr:from>
    <xdr:to>
      <xdr:col>0</xdr:col>
      <xdr:colOff>1479176</xdr:colOff>
      <xdr:row>0</xdr:row>
      <xdr:rowOff>470647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" y="37354"/>
          <a:ext cx="1449293" cy="43329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107157</xdr:colOff>
      <xdr:row>24</xdr:row>
      <xdr:rowOff>154781</xdr:rowOff>
    </xdr:from>
    <xdr:to>
      <xdr:col>57</xdr:col>
      <xdr:colOff>16535</xdr:colOff>
      <xdr:row>38</xdr:row>
      <xdr:rowOff>113108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39363</xdr:colOff>
      <xdr:row>5</xdr:row>
      <xdr:rowOff>23393</xdr:rowOff>
    </xdr:from>
    <xdr:to>
      <xdr:col>56</xdr:col>
      <xdr:colOff>113109</xdr:colOff>
      <xdr:row>15</xdr:row>
      <xdr:rowOff>184547</xdr:rowOff>
    </xdr:to>
    <xdr:sp macro="" textlink="">
      <xdr:nvSpPr>
        <xdr:cNvPr id="7" name="TextBox 6"/>
        <xdr:cNvSpPr txBox="1"/>
      </xdr:nvSpPr>
      <xdr:spPr>
        <a:xfrm>
          <a:off x="4224410" y="1178299"/>
          <a:ext cx="2222824" cy="2066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Health, Safety,</a:t>
          </a:r>
          <a:r>
            <a:rPr lang="en-US" sz="800" b="1" u="sng" baseline="0"/>
            <a:t> Security</a:t>
          </a:r>
          <a:r>
            <a:rPr lang="en-US" sz="800" b="1" u="sng"/>
            <a:t>: </a:t>
          </a:r>
        </a:p>
        <a:p>
          <a:r>
            <a:rPr lang="en-US" sz="800" b="0" u="none"/>
            <a:t>One RI occurred when a formwork operative was hammering a nail into formwork when the hammer bounced back from the timber and hit his safety glasses which caused a small laceration to his left eyebrow. One NM occurred when a subcontractor dump truck bucket became detached from the lifting arm whilst unloading material. The bucket tilted approx. 60 degrees onto its right hand side. </a:t>
          </a:r>
        </a:p>
        <a:p>
          <a:endParaRPr lang="en-US" sz="800" b="0" u="none"/>
        </a:p>
        <a:p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Environmental: </a:t>
          </a:r>
          <a:endParaRPr lang="en-US" sz="800">
            <a:effectLst/>
          </a:endParaRP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One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small diesel spill occurred in a non sensitive environmental area and was cleaned up.</a:t>
          </a:r>
          <a:endParaRPr lang="en-US" sz="800">
            <a:effectLst/>
          </a:endParaRPr>
        </a:p>
      </xdr:txBody>
    </xdr:sp>
    <xdr:clientData/>
  </xdr:twoCellAnchor>
  <xdr:twoCellAnchor>
    <xdr:from>
      <xdr:col>19</xdr:col>
      <xdr:colOff>70511</xdr:colOff>
      <xdr:row>25</xdr:row>
      <xdr:rowOff>80892</xdr:rowOff>
    </xdr:from>
    <xdr:to>
      <xdr:col>32</xdr:col>
      <xdr:colOff>82153</xdr:colOff>
      <xdr:row>30</xdr:row>
      <xdr:rowOff>11907</xdr:rowOff>
    </xdr:to>
    <xdr:sp macro="" textlink="">
      <xdr:nvSpPr>
        <xdr:cNvPr id="14" name="TextBox 13"/>
        <xdr:cNvSpPr txBox="1"/>
      </xdr:nvSpPr>
      <xdr:spPr>
        <a:xfrm>
          <a:off x="2219589" y="5045798"/>
          <a:ext cx="1482064" cy="1097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Progress: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u="none" baseline="0"/>
            <a:t>Current Construction Progress is at 4.1% with a plan of 5.0%. The lack of progress has be attributed to the excessive equipment breakdowns. A new Caterpillar 5110 is expected to be mobilized next month.</a:t>
          </a:r>
        </a:p>
      </xdr:txBody>
    </xdr:sp>
    <xdr:clientData/>
  </xdr:twoCellAnchor>
  <xdr:twoCellAnchor>
    <xdr:from>
      <xdr:col>10</xdr:col>
      <xdr:colOff>46435</xdr:colOff>
      <xdr:row>17</xdr:row>
      <xdr:rowOff>11906</xdr:rowOff>
    </xdr:from>
    <xdr:to>
      <xdr:col>20</xdr:col>
      <xdr:colOff>89694</xdr:colOff>
      <xdr:row>22</xdr:row>
      <xdr:rowOff>178594</xdr:rowOff>
    </xdr:to>
    <xdr:graphicFrame macro="">
      <xdr:nvGraphicFramePr>
        <xdr:cNvPr id="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13817</xdr:colOff>
      <xdr:row>24</xdr:row>
      <xdr:rowOff>15403</xdr:rowOff>
    </xdr:from>
    <xdr:to>
      <xdr:col>16</xdr:col>
      <xdr:colOff>107156</xdr:colOff>
      <xdr:row>38</xdr:row>
      <xdr:rowOff>166686</xdr:rowOff>
    </xdr:to>
    <xdr:sp macro="" textlink="">
      <xdr:nvSpPr>
        <xdr:cNvPr id="32" name="TextBox 31"/>
        <xdr:cNvSpPr txBox="1"/>
      </xdr:nvSpPr>
      <xdr:spPr>
        <a:xfrm>
          <a:off x="126926" y="4789809"/>
          <a:ext cx="1789980" cy="3187377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u="sng">
              <a:solidFill>
                <a:schemeClr val="dk1"/>
              </a:solidFill>
              <a:latin typeface="+mn-lt"/>
              <a:ea typeface="+mn-ea"/>
              <a:cs typeface="+mn-cs"/>
            </a:rPr>
            <a:t>Key Achievements: </a:t>
          </a:r>
        </a:p>
        <a:p>
          <a:endParaRPr lang="en-US" sz="800" b="0" u="none"/>
        </a:p>
        <a:p>
          <a:r>
            <a:rPr lang="en-US" sz="800" b="0" u="none"/>
            <a:t>XYZ</a:t>
          </a:r>
        </a:p>
        <a:p>
          <a:endParaRPr lang="en-US" sz="800" b="0" u="none"/>
        </a:p>
        <a:p>
          <a:r>
            <a:rPr lang="en-US" sz="800" b="1" u="sng"/>
            <a:t>Critical</a:t>
          </a:r>
          <a:r>
            <a:rPr lang="en-US" sz="800" b="1" u="sng" baseline="0"/>
            <a:t> Issues</a:t>
          </a:r>
          <a:r>
            <a:rPr lang="en-US" sz="800" b="1" u="sng"/>
            <a:t>: </a:t>
          </a:r>
        </a:p>
        <a:p>
          <a:pPr marL="0" indent="0"/>
          <a:endParaRPr lang="en-US" sz="800" b="0" u="non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en-US" sz="800" b="0" u="none">
              <a:solidFill>
                <a:schemeClr val="dk1"/>
              </a:solidFill>
              <a:latin typeface="+mn-lt"/>
              <a:ea typeface="+mn-ea"/>
              <a:cs typeface="+mn-cs"/>
            </a:rPr>
            <a:t>XYZ</a:t>
          </a:r>
        </a:p>
        <a:p>
          <a:pPr marL="0" indent="0"/>
          <a:endParaRPr lang="en-US" sz="800" b="0" u="non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Risk &amp; Opportunities: </a:t>
          </a:r>
          <a:endParaRPr lang="en-US" sz="800">
            <a:effectLst/>
          </a:endParaRPr>
        </a:p>
        <a:p>
          <a:pPr marL="0" indent="0"/>
          <a:endParaRPr lang="en-US" sz="800" b="0" u="non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u="none">
              <a:solidFill>
                <a:schemeClr val="dk1"/>
              </a:solidFill>
              <a:latin typeface="+mn-lt"/>
              <a:ea typeface="+mn-ea"/>
              <a:cs typeface="+mn-cs"/>
            </a:rPr>
            <a:t>XYZ</a:t>
          </a:r>
        </a:p>
        <a:p>
          <a:endParaRPr lang="en-US" sz="1200" b="1" u="sng"/>
        </a:p>
      </xdr:txBody>
    </xdr:sp>
    <xdr:clientData/>
  </xdr:twoCellAnchor>
  <xdr:twoCellAnchor>
    <xdr:from>
      <xdr:col>20</xdr:col>
      <xdr:colOff>66278</xdr:colOff>
      <xdr:row>17</xdr:row>
      <xdr:rowOff>5953</xdr:rowOff>
    </xdr:from>
    <xdr:to>
      <xdr:col>30</xdr:col>
      <xdr:colOff>84137</xdr:colOff>
      <xdr:row>22</xdr:row>
      <xdr:rowOff>184547</xdr:rowOff>
    </xdr:to>
    <xdr:graphicFrame macro="">
      <xdr:nvGraphicFramePr>
        <xdr:cNvPr id="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17861</xdr:colOff>
      <xdr:row>52</xdr:row>
      <xdr:rowOff>23812</xdr:rowOff>
    </xdr:from>
    <xdr:to>
      <xdr:col>56</xdr:col>
      <xdr:colOff>89297</xdr:colOff>
      <xdr:row>62</xdr:row>
      <xdr:rowOff>166687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5499</xdr:colOff>
      <xdr:row>52</xdr:row>
      <xdr:rowOff>89295</xdr:rowOff>
    </xdr:from>
    <xdr:to>
      <xdr:col>19</xdr:col>
      <xdr:colOff>107156</xdr:colOff>
      <xdr:row>55</xdr:row>
      <xdr:rowOff>0</xdr:rowOff>
    </xdr:to>
    <xdr:graphicFrame macro="">
      <xdr:nvGraphicFramePr>
        <xdr:cNvPr id="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89296</xdr:colOff>
          <xdr:row>17</xdr:row>
          <xdr:rowOff>36909</xdr:rowOff>
        </xdr:from>
        <xdr:to>
          <xdr:col>56</xdr:col>
          <xdr:colOff>87345</xdr:colOff>
          <xdr:row>20</xdr:row>
          <xdr:rowOff>33323</xdr:rowOff>
        </xdr:to>
        <xdr:pic>
          <xdr:nvPicPr>
            <xdr:cNvPr id="89" name="Picture 88"/>
            <xdr:cNvPicPr>
              <a:picLocks noChangeAspect="1" noChangeArrowheads="1"/>
              <a:extLst>
                <a:ext uri="{84589F7E-364E-4C9E-8A38-B11213B215E9}">
                  <a14:cameraTool cellRange="'2.QA-QC'!$K$12:$P$14" spid="_x0000_s23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482577" y="3477815"/>
              <a:ext cx="2938893" cy="5679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33338</xdr:colOff>
          <xdr:row>4</xdr:row>
          <xdr:rowOff>185739</xdr:rowOff>
        </xdr:from>
        <xdr:to>
          <xdr:col>37</xdr:col>
          <xdr:colOff>59531</xdr:colOff>
          <xdr:row>9</xdr:row>
          <xdr:rowOff>36721</xdr:rowOff>
        </xdr:to>
        <xdr:pic>
          <xdr:nvPicPr>
            <xdr:cNvPr id="34" name="Picture 33"/>
            <xdr:cNvPicPr>
              <a:picLocks noChangeAspect="1" noChangeArrowheads="1"/>
              <a:extLst>
                <a:ext uri="{84589F7E-364E-4C9E-8A38-B11213B215E9}">
                  <a14:cameraTool cellRange="'1.HSSE'!$B$5:$I$9" spid="_x0000_s23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146447" y="1138239"/>
              <a:ext cx="4098131" cy="81538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35720</xdr:colOff>
          <xdr:row>9</xdr:row>
          <xdr:rowOff>32148</xdr:rowOff>
        </xdr:from>
        <xdr:to>
          <xdr:col>37</xdr:col>
          <xdr:colOff>35720</xdr:colOff>
          <xdr:row>13</xdr:row>
          <xdr:rowOff>80324</xdr:rowOff>
        </xdr:to>
        <xdr:pic>
          <xdr:nvPicPr>
            <xdr:cNvPr id="35" name="Picture 34"/>
            <xdr:cNvPicPr>
              <a:picLocks noChangeAspect="1" noChangeArrowheads="1"/>
              <a:extLst>
                <a:ext uri="{84589F7E-364E-4C9E-8A38-B11213B215E9}">
                  <a14:cameraTool cellRange="'1.HSSE'!$B$11:$I$15" spid="_x0000_s2313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48829" y="1949054"/>
              <a:ext cx="4071938" cy="8101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3573</xdr:colOff>
          <xdr:row>13</xdr:row>
          <xdr:rowOff>76200</xdr:rowOff>
        </xdr:from>
        <xdr:to>
          <xdr:col>39</xdr:col>
          <xdr:colOff>89297</xdr:colOff>
          <xdr:row>15</xdr:row>
          <xdr:rowOff>161816</xdr:rowOff>
        </xdr:to>
        <xdr:pic>
          <xdr:nvPicPr>
            <xdr:cNvPr id="38" name="Picture 37"/>
            <xdr:cNvPicPr>
              <a:picLocks noChangeAspect="1" noChangeArrowheads="1"/>
              <a:extLst>
                <a:ext uri="{84589F7E-364E-4C9E-8A38-B11213B215E9}">
                  <a14:cameraTool cellRange="'1.HSSE'!$B$17:$M$20" spid="_x0000_s23134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116682" y="2755106"/>
              <a:ext cx="4383881" cy="46661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17860</xdr:colOff>
      <xdr:row>17</xdr:row>
      <xdr:rowOff>11906</xdr:rowOff>
    </xdr:from>
    <xdr:to>
      <xdr:col>11</xdr:col>
      <xdr:colOff>61119</xdr:colOff>
      <xdr:row>22</xdr:row>
      <xdr:rowOff>160735</xdr:rowOff>
    </xdr:to>
    <xdr:graphicFrame macro="">
      <xdr:nvGraphicFramePr>
        <xdr:cNvPr id="3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21648</xdr:colOff>
          <xdr:row>63</xdr:row>
          <xdr:rowOff>182922</xdr:rowOff>
        </xdr:from>
        <xdr:to>
          <xdr:col>56</xdr:col>
          <xdr:colOff>101203</xdr:colOff>
          <xdr:row>72</xdr:row>
          <xdr:rowOff>188050</xdr:rowOff>
        </xdr:to>
        <xdr:pic>
          <xdr:nvPicPr>
            <xdr:cNvPr id="73" name="Picture 72"/>
            <xdr:cNvPicPr>
              <a:picLocks noChangeAspect="1" noChangeArrowheads="1"/>
              <a:extLst>
                <a:ext uri="{84589F7E-364E-4C9E-8A38-B11213B215E9}">
                  <a14:cameraTool cellRange="'7.QtyTk'!$C$5:$AA$17" spid="_x0000_s231344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34757" y="12970235"/>
              <a:ext cx="6300571" cy="17196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33012</xdr:colOff>
          <xdr:row>92</xdr:row>
          <xdr:rowOff>90919</xdr:rowOff>
        </xdr:from>
        <xdr:to>
          <xdr:col>56</xdr:col>
          <xdr:colOff>80638</xdr:colOff>
          <xdr:row>102</xdr:row>
          <xdr:rowOff>50168</xdr:rowOff>
        </xdr:to>
        <xdr:pic>
          <xdr:nvPicPr>
            <xdr:cNvPr id="36" name="Picture 35"/>
            <xdr:cNvPicPr>
              <a:picLocks noChangeAspect="1" noChangeArrowheads="1"/>
              <a:extLst>
                <a:ext uri="{84589F7E-364E-4C9E-8A38-B11213B215E9}">
                  <a14:cameraTool cellRange="'9.POs'!$A$1:$L$10" spid="_x0000_s231345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145580" y="18404896"/>
              <a:ext cx="6238876" cy="186424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37233</xdr:colOff>
          <xdr:row>105</xdr:row>
          <xdr:rowOff>24246</xdr:rowOff>
        </xdr:from>
        <xdr:to>
          <xdr:col>56</xdr:col>
          <xdr:colOff>97956</xdr:colOff>
          <xdr:row>113</xdr:row>
          <xdr:rowOff>144326</xdr:rowOff>
        </xdr:to>
        <xdr:pic>
          <xdr:nvPicPr>
            <xdr:cNvPr id="40" name="Picture 39"/>
            <xdr:cNvPicPr>
              <a:picLocks noChangeAspect="1" noChangeArrowheads="1"/>
              <a:extLst>
                <a:ext uri="{84589F7E-364E-4C9E-8A38-B11213B215E9}">
                  <a14:cameraTool cellRange="'9.POs'!$A$13:$L$22" spid="_x0000_s231346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50342" y="20812559"/>
              <a:ext cx="6281739" cy="18583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21183</xdr:colOff>
          <xdr:row>126</xdr:row>
          <xdr:rowOff>121229</xdr:rowOff>
        </xdr:from>
        <xdr:to>
          <xdr:col>56</xdr:col>
          <xdr:colOff>66945</xdr:colOff>
          <xdr:row>145</xdr:row>
          <xdr:rowOff>161277</xdr:rowOff>
        </xdr:to>
        <xdr:pic>
          <xdr:nvPicPr>
            <xdr:cNvPr id="41" name="Picture 40"/>
            <xdr:cNvPicPr>
              <a:picLocks noChangeAspect="1" noChangeArrowheads="1"/>
              <a:extLst>
                <a:ext uri="{84589F7E-364E-4C9E-8A38-B11213B215E9}">
                  <a14:cameraTool cellRange="'11.Skyline'!$B$2:$S$26" spid="_x0000_s231347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133751" y="25120024"/>
              <a:ext cx="6237012" cy="36595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86916</xdr:colOff>
          <xdr:row>20</xdr:row>
          <xdr:rowOff>64294</xdr:rowOff>
        </xdr:from>
        <xdr:to>
          <xdr:col>56</xdr:col>
          <xdr:colOff>89297</xdr:colOff>
          <xdr:row>22</xdr:row>
          <xdr:rowOff>98528</xdr:rowOff>
        </xdr:to>
        <xdr:pic>
          <xdr:nvPicPr>
            <xdr:cNvPr id="43" name="Picture 42"/>
            <xdr:cNvPicPr>
              <a:picLocks noChangeAspect="1" noChangeArrowheads="1"/>
              <a:extLst>
                <a:ext uri="{84589F7E-364E-4C9E-8A38-B11213B215E9}">
                  <a14:cameraTool cellRange="'2.QA-QC'!$S$29:$U$31" spid="_x0000_s231348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3480197" y="4076700"/>
              <a:ext cx="2943225" cy="4152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34206</xdr:colOff>
      <xdr:row>121</xdr:row>
      <xdr:rowOff>77392</xdr:rowOff>
    </xdr:from>
    <xdr:to>
      <xdr:col>56</xdr:col>
      <xdr:colOff>89839</xdr:colOff>
      <xdr:row>124</xdr:row>
      <xdr:rowOff>172642</xdr:rowOff>
    </xdr:to>
    <xdr:sp macro="" textlink="">
      <xdr:nvSpPr>
        <xdr:cNvPr id="46" name="TextBox 45"/>
        <xdr:cNvSpPr txBox="1"/>
      </xdr:nvSpPr>
      <xdr:spPr>
        <a:xfrm>
          <a:off x="147315" y="24128017"/>
          <a:ext cx="6276649" cy="6667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Remarks: </a:t>
          </a:r>
        </a:p>
        <a:p>
          <a:endParaRPr lang="en-US" sz="1200" b="1" u="sng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64294</xdr:colOff>
          <xdr:row>2</xdr:row>
          <xdr:rowOff>154781</xdr:rowOff>
        </xdr:from>
        <xdr:to>
          <xdr:col>56</xdr:col>
          <xdr:colOff>91869</xdr:colOff>
          <xdr:row>3</xdr:row>
          <xdr:rowOff>189460</xdr:rowOff>
        </xdr:to>
        <xdr:pic>
          <xdr:nvPicPr>
            <xdr:cNvPr id="48" name="Picture 47"/>
            <xdr:cNvPicPr>
              <a:picLocks noChangeAspect="1" noChangeArrowheads="1"/>
              <a:extLst>
                <a:ext uri="{84589F7E-364E-4C9E-8A38-B11213B215E9}">
                  <a14:cameraTool cellRange="'0.INTRO'!$B$13:$D$14" spid="_x0000_s231349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3344466" y="631031"/>
              <a:ext cx="3081528" cy="27280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41674</xdr:colOff>
          <xdr:row>40</xdr:row>
          <xdr:rowOff>15824</xdr:rowOff>
        </xdr:from>
        <xdr:to>
          <xdr:col>56</xdr:col>
          <xdr:colOff>83344</xdr:colOff>
          <xdr:row>49</xdr:row>
          <xdr:rowOff>125015</xdr:rowOff>
        </xdr:to>
        <xdr:pic>
          <xdr:nvPicPr>
            <xdr:cNvPr id="49" name="Picture 48"/>
            <xdr:cNvPicPr>
              <a:picLocks noChangeAspect="1" noChangeArrowheads="1"/>
              <a:extLst>
                <a:ext uri="{84589F7E-364E-4C9E-8A38-B11213B215E9}">
                  <a14:cameraTool cellRange="'5.Key Milestones '!$A$7:$F$16" spid="_x0000_s231350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154783" y="8207324"/>
              <a:ext cx="6262686" cy="18236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28576</xdr:colOff>
          <xdr:row>74</xdr:row>
          <xdr:rowOff>26195</xdr:rowOff>
        </xdr:from>
        <xdr:to>
          <xdr:col>27</xdr:col>
          <xdr:colOff>45657</xdr:colOff>
          <xdr:row>79</xdr:row>
          <xdr:rowOff>160735</xdr:rowOff>
        </xdr:to>
        <xdr:pic>
          <xdr:nvPicPr>
            <xdr:cNvPr id="50" name="Picture 49"/>
            <xdr:cNvPicPr>
              <a:picLocks noChangeAspect="1" noChangeArrowheads="1"/>
              <a:extLst>
                <a:ext uri="{84589F7E-364E-4C9E-8A38-B11213B215E9}">
                  <a14:cameraTool cellRange="'8.Cost'!$B$5:$E$12" spid="_x0000_s231351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141685" y="14909008"/>
              <a:ext cx="2957925" cy="10870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71439</xdr:colOff>
          <xdr:row>74</xdr:row>
          <xdr:rowOff>25304</xdr:rowOff>
        </xdr:from>
        <xdr:to>
          <xdr:col>53</xdr:col>
          <xdr:colOff>0</xdr:colOff>
          <xdr:row>78</xdr:row>
          <xdr:rowOff>119444</xdr:rowOff>
        </xdr:to>
        <xdr:pic>
          <xdr:nvPicPr>
            <xdr:cNvPr id="51" name="Picture 50"/>
            <xdr:cNvPicPr>
              <a:picLocks noChangeAspect="1" noChangeArrowheads="1"/>
              <a:extLst>
                <a:ext uri="{84589F7E-364E-4C9E-8A38-B11213B215E9}">
                  <a14:cameraTool cellRange="'8.Cost'!$B$14:$D$19" spid="_x0000_s231352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3125392" y="14908117"/>
              <a:ext cx="2869405" cy="8561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59531</xdr:colOff>
          <xdr:row>78</xdr:row>
          <xdr:rowOff>173833</xdr:rowOff>
        </xdr:from>
        <xdr:to>
          <xdr:col>47</xdr:col>
          <xdr:colOff>29766</xdr:colOff>
          <xdr:row>79</xdr:row>
          <xdr:rowOff>168331</xdr:rowOff>
        </xdr:to>
        <xdr:pic>
          <xdr:nvPicPr>
            <xdr:cNvPr id="52" name="Picture 51"/>
            <xdr:cNvPicPr>
              <a:picLocks noChangeAspect="1" noChangeArrowheads="1"/>
              <a:extLst>
                <a:ext uri="{84589F7E-364E-4C9E-8A38-B11213B215E9}">
                  <a14:cameraTool cellRange="'8.Cost'!$G$28:$H$28" spid="_x0000_s231353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3113484" y="15818646"/>
              <a:ext cx="2232423" cy="1849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16669</xdr:colOff>
          <xdr:row>147</xdr:row>
          <xdr:rowOff>20242</xdr:rowOff>
        </xdr:from>
        <xdr:to>
          <xdr:col>56</xdr:col>
          <xdr:colOff>53578</xdr:colOff>
          <xdr:row>154</xdr:row>
          <xdr:rowOff>172641</xdr:rowOff>
        </xdr:to>
        <xdr:pic>
          <xdr:nvPicPr>
            <xdr:cNvPr id="53" name="Picture 52"/>
            <xdr:cNvPicPr>
              <a:picLocks noChangeAspect="1" noChangeArrowheads="1"/>
              <a:extLst>
                <a:ext uri="{84589F7E-364E-4C9E-8A38-B11213B215E9}">
                  <a14:cameraTool cellRange="'12.T&amp;C'!$A$2:$H$11" spid="_x0000_s231354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29778" y="29023867"/>
              <a:ext cx="6257925" cy="14858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29765</xdr:colOff>
          <xdr:row>80</xdr:row>
          <xdr:rowOff>29169</xdr:rowOff>
        </xdr:from>
        <xdr:to>
          <xdr:col>56</xdr:col>
          <xdr:colOff>71438</xdr:colOff>
          <xdr:row>90</xdr:row>
          <xdr:rowOff>96717</xdr:rowOff>
        </xdr:to>
        <xdr:pic>
          <xdr:nvPicPr>
            <xdr:cNvPr id="33" name="Picture 32"/>
            <xdr:cNvPicPr>
              <a:picLocks noChangeAspect="1" noChangeArrowheads="1"/>
              <a:extLst>
                <a:ext uri="{84589F7E-364E-4C9E-8A38-B11213B215E9}">
                  <a14:cameraTool cellRange="'8.CO&amp;Trends'!$B$5:$F$20" spid="_x0000_s231355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142874" y="16054982"/>
              <a:ext cx="6262689" cy="19725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0</xdr:row>
          <xdr:rowOff>179784</xdr:rowOff>
        </xdr:from>
        <xdr:to>
          <xdr:col>43</xdr:col>
          <xdr:colOff>39291</xdr:colOff>
          <xdr:row>1</xdr:row>
          <xdr:rowOff>151209</xdr:rowOff>
        </xdr:to>
        <xdr:pic>
          <xdr:nvPicPr>
            <xdr:cNvPr id="44" name="Picture 43"/>
            <xdr:cNvPicPr>
              <a:picLocks noChangeAspect="1" noChangeArrowheads="1"/>
              <a:extLst>
                <a:ext uri="{84589F7E-364E-4C9E-8A38-B11213B215E9}">
                  <a14:cameraTool cellRange="'0.INTRO'!$F$3" spid="_x0000_s231356"/>
                </a:ext>
              </a:extLst>
            </xdr:cNvPicPr>
          </xdr:nvPicPr>
          <xdr:blipFill>
            <a:blip xmlns:r="http://schemas.openxmlformats.org/officeDocument/2006/relationships" r:embed="rId23"/>
            <a:srcRect/>
            <a:stretch>
              <a:fillRect/>
            </a:stretch>
          </xdr:blipFill>
          <xdr:spPr bwMode="auto">
            <a:xfrm>
              <a:off x="3479006" y="179784"/>
              <a:ext cx="1423988" cy="2095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32149</xdr:colOff>
          <xdr:row>113</xdr:row>
          <xdr:rowOff>153590</xdr:rowOff>
        </xdr:from>
        <xdr:to>
          <xdr:col>56</xdr:col>
          <xdr:colOff>95251</xdr:colOff>
          <xdr:row>121</xdr:row>
          <xdr:rowOff>57987</xdr:rowOff>
        </xdr:to>
        <xdr:pic>
          <xdr:nvPicPr>
            <xdr:cNvPr id="42" name="Picture 41"/>
            <xdr:cNvPicPr>
              <a:picLocks noChangeAspect="1" noChangeArrowheads="1"/>
              <a:extLst>
                <a:ext uri="{84589F7E-364E-4C9E-8A38-B11213B215E9}">
                  <a14:cameraTool cellRange="'9.POs'!$AB$24:$AK$33" spid="_x0000_s231357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>
              <a:off x="145258" y="22680215"/>
              <a:ext cx="6284118" cy="14283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46</xdr:col>
      <xdr:colOff>46492</xdr:colOff>
      <xdr:row>0</xdr:row>
      <xdr:rowOff>0</xdr:rowOff>
    </xdr:from>
    <xdr:to>
      <xdr:col>57</xdr:col>
      <xdr:colOff>54428</xdr:colOff>
      <xdr:row>2</xdr:row>
      <xdr:rowOff>36286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206" y="0"/>
          <a:ext cx="1305151" cy="5080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127000</xdr:rowOff>
    </xdr:from>
    <xdr:to>
      <xdr:col>27</xdr:col>
      <xdr:colOff>50800</xdr:colOff>
      <xdr:row>3</xdr:row>
      <xdr:rowOff>146050</xdr:rowOff>
    </xdr:to>
    <xdr:grpSp>
      <xdr:nvGrpSpPr>
        <xdr:cNvPr id="231288" name="Group 12152"/>
        <xdr:cNvGrpSpPr>
          <a:grpSpLocks noChangeAspect="1"/>
        </xdr:cNvGrpSpPr>
      </xdr:nvGrpSpPr>
      <xdr:grpSpPr bwMode="auto">
        <a:xfrm>
          <a:off x="19050" y="127000"/>
          <a:ext cx="3289300" cy="723900"/>
          <a:chOff x="3" y="20"/>
          <a:chExt cx="518" cy="114"/>
        </a:xfrm>
      </xdr:grpSpPr>
      <xdr:sp macro="" textlink="">
        <xdr:nvSpPr>
          <xdr:cNvPr id="231287" name="AutoShape 12151"/>
          <xdr:cNvSpPr>
            <a:spLocks noChangeAspect="1" noChangeArrowheads="1" noTextEdit="1"/>
          </xdr:cNvSpPr>
        </xdr:nvSpPr>
        <xdr:spPr bwMode="auto">
          <a:xfrm>
            <a:off x="3" y="20"/>
            <a:ext cx="518" cy="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289" name="Rectangle 12153"/>
          <xdr:cNvSpPr>
            <a:spLocks noChangeArrowheads="1"/>
          </xdr:cNvSpPr>
        </xdr:nvSpPr>
        <xdr:spPr bwMode="auto">
          <a:xfrm>
            <a:off x="47" y="21"/>
            <a:ext cx="4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Entity:</a:t>
            </a:r>
          </a:p>
        </xdr:txBody>
      </xdr:sp>
      <xdr:sp macro="" textlink="">
        <xdr:nvSpPr>
          <xdr:cNvPr id="231290" name="Rectangle 12154"/>
          <xdr:cNvSpPr>
            <a:spLocks noChangeArrowheads="1"/>
          </xdr:cNvSpPr>
        </xdr:nvSpPr>
        <xdr:spPr bwMode="auto">
          <a:xfrm>
            <a:off x="288" y="21"/>
            <a:ext cx="12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Registration Date:</a:t>
            </a:r>
          </a:p>
        </xdr:txBody>
      </xdr:sp>
      <xdr:sp macro="" textlink="">
        <xdr:nvSpPr>
          <xdr:cNvPr id="231291" name="Rectangle 12155"/>
          <xdr:cNvSpPr>
            <a:spLocks noChangeArrowheads="1"/>
          </xdr:cNvSpPr>
        </xdr:nvSpPr>
        <xdr:spPr bwMode="auto">
          <a:xfrm>
            <a:off x="14" y="40"/>
            <a:ext cx="8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Project Title:</a:t>
            </a:r>
          </a:p>
        </xdr:txBody>
      </xdr:sp>
      <xdr:sp macro="" textlink="">
        <xdr:nvSpPr>
          <xdr:cNvPr id="231292" name="Rectangle 12156"/>
          <xdr:cNvSpPr>
            <a:spLocks noChangeArrowheads="1"/>
          </xdr:cNvSpPr>
        </xdr:nvSpPr>
        <xdr:spPr bwMode="auto">
          <a:xfrm>
            <a:off x="286" y="40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Next Stg. Gt. Date:</a:t>
            </a:r>
          </a:p>
        </xdr:txBody>
      </xdr:sp>
      <xdr:sp macro="" textlink="">
        <xdr:nvSpPr>
          <xdr:cNvPr id="231293" name="Rectangle 12157"/>
          <xdr:cNvSpPr>
            <a:spLocks noChangeArrowheads="1"/>
          </xdr:cNvSpPr>
        </xdr:nvSpPr>
        <xdr:spPr bwMode="auto">
          <a:xfrm>
            <a:off x="20" y="58"/>
            <a:ext cx="63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Expro  No.:</a:t>
            </a:r>
          </a:p>
        </xdr:txBody>
      </xdr:sp>
      <xdr:sp macro="" textlink="">
        <xdr:nvSpPr>
          <xdr:cNvPr id="231294" name="Rectangle 12158"/>
          <xdr:cNvSpPr>
            <a:spLocks noChangeArrowheads="1"/>
          </xdr:cNvSpPr>
        </xdr:nvSpPr>
        <xdr:spPr bwMode="auto">
          <a:xfrm>
            <a:off x="288" y="58"/>
            <a:ext cx="1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Eng. Contract No.:</a:t>
            </a:r>
          </a:p>
        </xdr:txBody>
      </xdr:sp>
      <xdr:sp macro="" textlink="">
        <xdr:nvSpPr>
          <xdr:cNvPr id="231295" name="Rectangle 12159"/>
          <xdr:cNvSpPr>
            <a:spLocks noChangeArrowheads="1"/>
          </xdr:cNvSpPr>
        </xdr:nvSpPr>
        <xdr:spPr bwMode="auto">
          <a:xfrm>
            <a:off x="32" y="78"/>
            <a:ext cx="6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Location:</a:t>
            </a:r>
          </a:p>
        </xdr:txBody>
      </xdr:sp>
      <xdr:sp macro="" textlink="">
        <xdr:nvSpPr>
          <xdr:cNvPr id="231296" name="Rectangle 12160"/>
          <xdr:cNvSpPr>
            <a:spLocks noChangeArrowheads="1"/>
          </xdr:cNvSpPr>
        </xdr:nvSpPr>
        <xdr:spPr bwMode="auto">
          <a:xfrm>
            <a:off x="285" y="78"/>
            <a:ext cx="1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Con. Contract No.:</a:t>
            </a:r>
          </a:p>
        </xdr:txBody>
      </xdr:sp>
      <xdr:sp macro="" textlink="">
        <xdr:nvSpPr>
          <xdr:cNvPr id="231297" name="Rectangle 12161"/>
          <xdr:cNvSpPr>
            <a:spLocks noChangeArrowheads="1"/>
          </xdr:cNvSpPr>
        </xdr:nvSpPr>
        <xdr:spPr bwMode="auto">
          <a:xfrm>
            <a:off x="32" y="95"/>
            <a:ext cx="6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Province:</a:t>
            </a:r>
          </a:p>
        </xdr:txBody>
      </xdr:sp>
      <xdr:sp macro="" textlink="">
        <xdr:nvSpPr>
          <xdr:cNvPr id="231298" name="Rectangle 12162"/>
          <xdr:cNvSpPr>
            <a:spLocks noChangeArrowheads="1"/>
          </xdr:cNvSpPr>
        </xdr:nvSpPr>
        <xdr:spPr bwMode="auto">
          <a:xfrm>
            <a:off x="291" y="95"/>
            <a:ext cx="11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Reporting Period:</a:t>
            </a:r>
          </a:p>
        </xdr:txBody>
      </xdr:sp>
      <xdr:sp macro="" textlink="">
        <xdr:nvSpPr>
          <xdr:cNvPr id="231299" name="Rectangle 12163"/>
          <xdr:cNvSpPr>
            <a:spLocks noChangeArrowheads="1"/>
          </xdr:cNvSpPr>
        </xdr:nvSpPr>
        <xdr:spPr bwMode="auto">
          <a:xfrm>
            <a:off x="336" y="115"/>
            <a:ext cx="63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Doc. No.:</a:t>
            </a:r>
          </a:p>
        </xdr:txBody>
      </xdr:sp>
      <xdr:sp macro="" textlink="">
        <xdr:nvSpPr>
          <xdr:cNvPr id="231300" name="Line 12164"/>
          <xdr:cNvSpPr>
            <a:spLocks noChangeShapeType="1"/>
          </xdr:cNvSpPr>
        </xdr:nvSpPr>
        <xdr:spPr bwMode="auto">
          <a:xfrm>
            <a:off x="83" y="39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01" name="Rectangle 12165"/>
          <xdr:cNvSpPr>
            <a:spLocks noChangeArrowheads="1"/>
          </xdr:cNvSpPr>
        </xdr:nvSpPr>
        <xdr:spPr bwMode="auto">
          <a:xfrm>
            <a:off x="83" y="39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02" name="Line 12166"/>
          <xdr:cNvSpPr>
            <a:spLocks noChangeShapeType="1"/>
          </xdr:cNvSpPr>
        </xdr:nvSpPr>
        <xdr:spPr bwMode="auto">
          <a:xfrm>
            <a:off x="83" y="57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03" name="Rectangle 12167"/>
          <xdr:cNvSpPr>
            <a:spLocks noChangeArrowheads="1"/>
          </xdr:cNvSpPr>
        </xdr:nvSpPr>
        <xdr:spPr bwMode="auto">
          <a:xfrm>
            <a:off x="83" y="57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04" name="Line 12168"/>
          <xdr:cNvSpPr>
            <a:spLocks noChangeShapeType="1"/>
          </xdr:cNvSpPr>
        </xdr:nvSpPr>
        <xdr:spPr bwMode="auto">
          <a:xfrm>
            <a:off x="83" y="76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05" name="Rectangle 12169"/>
          <xdr:cNvSpPr>
            <a:spLocks noChangeArrowheads="1"/>
          </xdr:cNvSpPr>
        </xdr:nvSpPr>
        <xdr:spPr bwMode="auto">
          <a:xfrm>
            <a:off x="83" y="76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06" name="Line 12170"/>
          <xdr:cNvSpPr>
            <a:spLocks noChangeShapeType="1"/>
          </xdr:cNvSpPr>
        </xdr:nvSpPr>
        <xdr:spPr bwMode="auto">
          <a:xfrm>
            <a:off x="83" y="95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07" name="Rectangle 12171"/>
          <xdr:cNvSpPr>
            <a:spLocks noChangeArrowheads="1"/>
          </xdr:cNvSpPr>
        </xdr:nvSpPr>
        <xdr:spPr bwMode="auto">
          <a:xfrm>
            <a:off x="83" y="95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08" name="Line 12172"/>
          <xdr:cNvSpPr>
            <a:spLocks noChangeShapeType="1"/>
          </xdr:cNvSpPr>
        </xdr:nvSpPr>
        <xdr:spPr bwMode="auto">
          <a:xfrm>
            <a:off x="83" y="114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09" name="Rectangle 12173"/>
          <xdr:cNvSpPr>
            <a:spLocks noChangeArrowheads="1"/>
          </xdr:cNvSpPr>
        </xdr:nvSpPr>
        <xdr:spPr bwMode="auto">
          <a:xfrm>
            <a:off x="83" y="114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10" name="Line 12174"/>
          <xdr:cNvSpPr>
            <a:spLocks noChangeShapeType="1"/>
          </xdr:cNvSpPr>
        </xdr:nvSpPr>
        <xdr:spPr bwMode="auto">
          <a:xfrm>
            <a:off x="387" y="39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11" name="Rectangle 12175"/>
          <xdr:cNvSpPr>
            <a:spLocks noChangeArrowheads="1"/>
          </xdr:cNvSpPr>
        </xdr:nvSpPr>
        <xdr:spPr bwMode="auto">
          <a:xfrm>
            <a:off x="387" y="39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12" name="Line 12176"/>
          <xdr:cNvSpPr>
            <a:spLocks noChangeShapeType="1"/>
          </xdr:cNvSpPr>
        </xdr:nvSpPr>
        <xdr:spPr bwMode="auto">
          <a:xfrm>
            <a:off x="387" y="57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13" name="Rectangle 12177"/>
          <xdr:cNvSpPr>
            <a:spLocks noChangeArrowheads="1"/>
          </xdr:cNvSpPr>
        </xdr:nvSpPr>
        <xdr:spPr bwMode="auto">
          <a:xfrm>
            <a:off x="387" y="57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14" name="Line 12178"/>
          <xdr:cNvSpPr>
            <a:spLocks noChangeShapeType="1"/>
          </xdr:cNvSpPr>
        </xdr:nvSpPr>
        <xdr:spPr bwMode="auto">
          <a:xfrm>
            <a:off x="387" y="76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15" name="Rectangle 12179"/>
          <xdr:cNvSpPr>
            <a:spLocks noChangeArrowheads="1"/>
          </xdr:cNvSpPr>
        </xdr:nvSpPr>
        <xdr:spPr bwMode="auto">
          <a:xfrm>
            <a:off x="387" y="76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16" name="Line 12180"/>
          <xdr:cNvSpPr>
            <a:spLocks noChangeShapeType="1"/>
          </xdr:cNvSpPr>
        </xdr:nvSpPr>
        <xdr:spPr bwMode="auto">
          <a:xfrm>
            <a:off x="387" y="95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17" name="Rectangle 12181"/>
          <xdr:cNvSpPr>
            <a:spLocks noChangeArrowheads="1"/>
          </xdr:cNvSpPr>
        </xdr:nvSpPr>
        <xdr:spPr bwMode="auto">
          <a:xfrm>
            <a:off x="387" y="95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18" name="Line 12182"/>
          <xdr:cNvSpPr>
            <a:spLocks noChangeShapeType="1"/>
          </xdr:cNvSpPr>
        </xdr:nvSpPr>
        <xdr:spPr bwMode="auto">
          <a:xfrm>
            <a:off x="387" y="114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19" name="Rectangle 12183"/>
          <xdr:cNvSpPr>
            <a:spLocks noChangeArrowheads="1"/>
          </xdr:cNvSpPr>
        </xdr:nvSpPr>
        <xdr:spPr bwMode="auto">
          <a:xfrm>
            <a:off x="387" y="114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320" name="Line 12184"/>
          <xdr:cNvSpPr>
            <a:spLocks noChangeShapeType="1"/>
          </xdr:cNvSpPr>
        </xdr:nvSpPr>
        <xdr:spPr bwMode="auto">
          <a:xfrm>
            <a:off x="387" y="132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321" name="Rectangle 12185"/>
          <xdr:cNvSpPr>
            <a:spLocks noChangeArrowheads="1"/>
          </xdr:cNvSpPr>
        </xdr:nvSpPr>
        <xdr:spPr bwMode="auto">
          <a:xfrm>
            <a:off x="387" y="132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63500</xdr:colOff>
      <xdr:row>1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20749" cy="546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59766</xdr:colOff>
      <xdr:row>0</xdr:row>
      <xdr:rowOff>44825</xdr:rowOff>
    </xdr:from>
    <xdr:to>
      <xdr:col>2</xdr:col>
      <xdr:colOff>254001</xdr:colOff>
      <xdr:row>2</xdr:row>
      <xdr:rowOff>59766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4" y="44825"/>
          <a:ext cx="806823" cy="3884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863600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63599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1090706</xdr:colOff>
      <xdr:row>2</xdr:row>
      <xdr:rowOff>74706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706" cy="448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1547091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7091" cy="7389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69851</xdr:colOff>
      <xdr:row>0</xdr:row>
      <xdr:rowOff>38101</xdr:rowOff>
    </xdr:from>
    <xdr:to>
      <xdr:col>1</xdr:col>
      <xdr:colOff>971550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8101"/>
          <a:ext cx="901699" cy="304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3" customFormat="1" ht="24" customHeight="1" x14ac:dyDescent="0.35">
      <c r="A1" s="8"/>
      <c r="B1" s="9" t="s">
        <v>1</v>
      </c>
      <c r="C1" s="8"/>
      <c r="D1" s="8"/>
      <c r="E1" s="8"/>
      <c r="F1" s="8"/>
      <c r="G1" s="8"/>
      <c r="H1" s="8"/>
      <c r="I1" s="8"/>
      <c r="J1" s="9" t="s">
        <v>2</v>
      </c>
      <c r="K1" s="8"/>
      <c r="L1" s="8"/>
      <c r="M1" s="8"/>
      <c r="N1" s="8"/>
      <c r="O1" s="8"/>
      <c r="P1" s="8"/>
      <c r="Q1" s="8"/>
      <c r="R1" s="8"/>
      <c r="S1" s="8"/>
      <c r="T1" s="9" t="s">
        <v>3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9" t="s">
        <v>8</v>
      </c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3" customFormat="1" ht="24" customHeight="1" x14ac:dyDescent="0.35">
      <c r="A22" s="8"/>
      <c r="B22" s="9" t="s">
        <v>5</v>
      </c>
      <c r="C22" s="8"/>
      <c r="D22" s="8"/>
      <c r="E22" s="8"/>
      <c r="F22" s="8"/>
      <c r="G22" s="8"/>
      <c r="H22" s="8"/>
      <c r="I22" s="8"/>
      <c r="J22" s="9"/>
      <c r="K22" s="8"/>
      <c r="L22" s="8"/>
      <c r="M22" s="8"/>
      <c r="N22" s="8"/>
      <c r="O22" s="9" t="s">
        <v>6</v>
      </c>
      <c r="P22" s="8"/>
      <c r="Q22" s="8"/>
      <c r="R22" s="8"/>
      <c r="S22" s="8"/>
      <c r="T22" s="9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10" customFormat="1" ht="24" customHeight="1" x14ac:dyDescent="0.35">
      <c r="A50" s="8"/>
      <c r="B50" s="11"/>
      <c r="J50" s="11"/>
      <c r="T50" s="11"/>
      <c r="AQ50" s="8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3" customFormat="1" ht="24" customHeight="1" x14ac:dyDescent="0.35">
      <c r="A65" s="8"/>
      <c r="B65" s="9" t="s">
        <v>4</v>
      </c>
      <c r="C65" s="8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8"/>
      <c r="Q65" s="8"/>
      <c r="R65" s="8"/>
      <c r="S65" s="8"/>
      <c r="T65" s="9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9" t="s">
        <v>7</v>
      </c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I133"/>
  <sheetViews>
    <sheetView showGridLines="0" zoomScale="70" zoomScaleNormal="70" workbookViewId="0">
      <selection activeCell="B3" sqref="B3"/>
    </sheetView>
  </sheetViews>
  <sheetFormatPr defaultRowHeight="14.5" x14ac:dyDescent="0.35"/>
  <cols>
    <col min="1" max="1" width="3.453125" customWidth="1"/>
    <col min="2" max="2" width="44.7265625" customWidth="1"/>
    <col min="3" max="5" width="20.1796875" customWidth="1"/>
    <col min="6" max="6" width="14" customWidth="1"/>
    <col min="7" max="7" width="24.81640625" customWidth="1"/>
    <col min="8" max="8" width="20.26953125" customWidth="1"/>
    <col min="9" max="9" width="18.7265625" customWidth="1"/>
    <col min="10" max="37" width="9.1796875" customWidth="1"/>
    <col min="38" max="38" width="13.81640625" customWidth="1"/>
    <col min="39" max="43" width="9.1796875" customWidth="1"/>
    <col min="44" max="45" width="12.81640625" customWidth="1"/>
    <col min="46" max="46" width="11" customWidth="1"/>
    <col min="47" max="52" width="11.81640625" customWidth="1"/>
    <col min="53" max="53" width="12.81640625" customWidth="1"/>
    <col min="54" max="54" width="11" customWidth="1"/>
    <col min="55" max="59" width="9.7265625" customWidth="1"/>
    <col min="60" max="60" width="14.81640625" customWidth="1"/>
    <col min="61" max="62" width="15" customWidth="1"/>
    <col min="63" max="63" width="13.81640625" customWidth="1"/>
    <col min="64" max="64" width="16.54296875" customWidth="1"/>
    <col min="65" max="65" width="15.7265625" customWidth="1"/>
    <col min="66" max="66" width="16.54296875" customWidth="1"/>
    <col min="67" max="67" width="15.1796875" customWidth="1"/>
    <col min="68" max="68" width="16.54296875" customWidth="1"/>
    <col min="69" max="69" width="15" customWidth="1"/>
    <col min="70" max="70" width="15.7265625" customWidth="1"/>
    <col min="71" max="71" width="14.54296875" customWidth="1"/>
    <col min="72" max="72" width="15.453125" customWidth="1"/>
    <col min="73" max="73" width="14.81640625" customWidth="1"/>
    <col min="74" max="74" width="15.7265625" customWidth="1"/>
    <col min="75" max="75" width="15.453125" customWidth="1"/>
    <col min="76" max="76" width="16.26953125" customWidth="1"/>
    <col min="77" max="77" width="15.453125" customWidth="1"/>
    <col min="78" max="78" width="16.453125" customWidth="1"/>
    <col min="79" max="80" width="15.81640625" customWidth="1"/>
    <col min="81" max="81" width="15.81640625" bestFit="1" customWidth="1"/>
    <col min="82" max="83" width="15.81640625" customWidth="1"/>
    <col min="84" max="84" width="16.453125" bestFit="1" customWidth="1"/>
    <col min="86" max="86" width="17.54296875" customWidth="1"/>
    <col min="87" max="87" width="21.81640625" customWidth="1"/>
  </cols>
  <sheetData>
    <row r="5" spans="2:5" ht="37" x14ac:dyDescent="0.35">
      <c r="B5" s="302" t="s">
        <v>158</v>
      </c>
      <c r="C5" s="303" t="s">
        <v>302</v>
      </c>
      <c r="D5" s="303" t="s">
        <v>159</v>
      </c>
      <c r="E5" s="303" t="s">
        <v>303</v>
      </c>
    </row>
    <row r="6" spans="2:5" ht="23.25" customHeight="1" x14ac:dyDescent="0.35">
      <c r="B6" s="304" t="s">
        <v>304</v>
      </c>
      <c r="C6" s="305"/>
      <c r="D6" s="305"/>
      <c r="E6" s="306"/>
    </row>
    <row r="7" spans="2:5" ht="23.25" customHeight="1" x14ac:dyDescent="0.35">
      <c r="B7" s="77" t="s">
        <v>305</v>
      </c>
      <c r="C7" s="307"/>
      <c r="D7" s="307"/>
      <c r="E7" s="308"/>
    </row>
    <row r="8" spans="2:5" ht="23.25" customHeight="1" x14ac:dyDescent="0.35">
      <c r="B8" s="77" t="s">
        <v>306</v>
      </c>
      <c r="C8" s="307"/>
      <c r="D8" s="307"/>
      <c r="E8" s="308"/>
    </row>
    <row r="9" spans="2:5" ht="23.25" customHeight="1" x14ac:dyDescent="0.35">
      <c r="B9" s="309" t="s">
        <v>307</v>
      </c>
      <c r="C9" s="310">
        <f>SUM(C6:C8)</f>
        <v>0</v>
      </c>
      <c r="D9" s="310">
        <f>SUM(D6:D8)</f>
        <v>0</v>
      </c>
      <c r="E9" s="311"/>
    </row>
    <row r="10" spans="2:5" ht="23.25" customHeight="1" x14ac:dyDescent="0.35">
      <c r="B10" s="312" t="s">
        <v>308</v>
      </c>
      <c r="C10" s="313"/>
      <c r="D10" s="313"/>
      <c r="E10" s="314"/>
    </row>
    <row r="11" spans="2:5" ht="23.25" customHeight="1" x14ac:dyDescent="0.35">
      <c r="B11" s="315" t="s">
        <v>0</v>
      </c>
      <c r="C11" s="316">
        <f>SUM(C9:C10)</f>
        <v>0</v>
      </c>
      <c r="D11" s="316">
        <f>SUM(D9:D10)</f>
        <v>0</v>
      </c>
      <c r="E11" s="317"/>
    </row>
    <row r="12" spans="2:5" ht="23.25" customHeight="1" x14ac:dyDescent="0.35">
      <c r="B12" s="81" t="s">
        <v>309</v>
      </c>
      <c r="C12" s="318"/>
      <c r="D12" s="318"/>
      <c r="E12" s="319"/>
    </row>
    <row r="13" spans="2:5" ht="18.5" x14ac:dyDescent="0.35">
      <c r="B13" s="14"/>
      <c r="C13" s="15"/>
      <c r="D13" s="15"/>
      <c r="E13" s="15"/>
    </row>
    <row r="14" spans="2:5" ht="37" x14ac:dyDescent="0.35">
      <c r="B14" s="302" t="s">
        <v>158</v>
      </c>
      <c r="C14" s="303" t="s">
        <v>159</v>
      </c>
      <c r="D14" s="303" t="s">
        <v>310</v>
      </c>
      <c r="E14" s="15"/>
    </row>
    <row r="15" spans="2:5" ht="18.5" x14ac:dyDescent="0.35">
      <c r="B15" s="75" t="s">
        <v>160</v>
      </c>
      <c r="C15" s="76"/>
      <c r="D15" s="320"/>
      <c r="E15" s="15"/>
    </row>
    <row r="16" spans="2:5" ht="18.5" x14ac:dyDescent="0.35">
      <c r="B16" s="77" t="s">
        <v>161</v>
      </c>
      <c r="C16" s="78"/>
      <c r="D16" s="321"/>
      <c r="E16" s="15"/>
    </row>
    <row r="17" spans="2:8" ht="18.5" x14ac:dyDescent="0.35">
      <c r="B17" s="77" t="s">
        <v>162</v>
      </c>
      <c r="C17" s="78"/>
      <c r="D17" s="321"/>
      <c r="E17" s="15"/>
    </row>
    <row r="18" spans="2:8" ht="18.5" x14ac:dyDescent="0.35">
      <c r="B18" s="77" t="s">
        <v>163</v>
      </c>
      <c r="C18" s="78"/>
      <c r="D18" s="322"/>
      <c r="E18" s="15"/>
    </row>
    <row r="19" spans="2:8" ht="18.5" x14ac:dyDescent="0.35">
      <c r="B19" s="79" t="s">
        <v>164</v>
      </c>
      <c r="C19" s="80"/>
      <c r="D19" s="323"/>
      <c r="E19" s="15"/>
    </row>
    <row r="20" spans="2:8" ht="18.5" x14ac:dyDescent="0.35">
      <c r="E20" s="15"/>
    </row>
    <row r="21" spans="2:8" ht="18.5" x14ac:dyDescent="0.35">
      <c r="E21" s="15"/>
    </row>
    <row r="22" spans="2:8" ht="18.5" x14ac:dyDescent="0.35">
      <c r="E22" s="15"/>
    </row>
    <row r="23" spans="2:8" ht="18.5" x14ac:dyDescent="0.35">
      <c r="E23" s="15"/>
    </row>
    <row r="24" spans="2:8" ht="18.5" x14ac:dyDescent="0.35">
      <c r="E24" s="15"/>
    </row>
    <row r="28" spans="2:8" ht="18.5" x14ac:dyDescent="0.35">
      <c r="G28" s="81" t="s">
        <v>165</v>
      </c>
      <c r="H28" s="82"/>
    </row>
    <row r="52" spans="6:69" x14ac:dyDescent="0.35">
      <c r="F52" s="324">
        <v>42003</v>
      </c>
      <c r="G52" s="324">
        <v>42004</v>
      </c>
      <c r="H52" s="324">
        <v>42005</v>
      </c>
      <c r="I52" s="324">
        <v>42006</v>
      </c>
      <c r="J52" s="324">
        <v>42007</v>
      </c>
      <c r="K52" s="324">
        <v>42008</v>
      </c>
      <c r="L52" s="324">
        <v>42009</v>
      </c>
      <c r="M52" s="324">
        <v>42010</v>
      </c>
      <c r="N52" s="324">
        <v>42011</v>
      </c>
      <c r="O52" s="324">
        <v>42012</v>
      </c>
      <c r="P52" s="324">
        <v>42013</v>
      </c>
      <c r="Q52" s="324">
        <v>42014</v>
      </c>
      <c r="R52" s="324">
        <v>42015</v>
      </c>
      <c r="S52" s="324">
        <v>42016</v>
      </c>
      <c r="T52" s="324">
        <v>42017</v>
      </c>
      <c r="U52" s="324">
        <v>42018</v>
      </c>
      <c r="V52" s="324">
        <v>42019</v>
      </c>
      <c r="W52" s="324">
        <v>42020</v>
      </c>
      <c r="X52" s="324">
        <v>42021</v>
      </c>
      <c r="Y52" s="324">
        <v>42022</v>
      </c>
      <c r="Z52" s="324">
        <v>42023</v>
      </c>
      <c r="AA52" s="324">
        <v>42024</v>
      </c>
      <c r="AB52" s="324">
        <v>42025</v>
      </c>
      <c r="AC52" s="324">
        <v>42026</v>
      </c>
      <c r="AD52" s="324">
        <v>42027</v>
      </c>
      <c r="AE52" s="324">
        <v>42028</v>
      </c>
      <c r="AF52" s="324">
        <v>42029</v>
      </c>
      <c r="AG52" s="324">
        <v>42030</v>
      </c>
      <c r="AH52" s="324">
        <v>42031</v>
      </c>
      <c r="AI52" s="324">
        <v>42032</v>
      </c>
      <c r="AJ52" s="324">
        <v>42033</v>
      </c>
      <c r="AK52" s="324">
        <v>42034</v>
      </c>
      <c r="AL52" s="325">
        <v>42035</v>
      </c>
      <c r="AM52" s="324">
        <v>42036</v>
      </c>
      <c r="AN52" s="324">
        <v>42037</v>
      </c>
      <c r="AO52" s="324">
        <v>42038</v>
      </c>
      <c r="AP52" s="324">
        <v>42039</v>
      </c>
      <c r="AQ52" s="324">
        <v>42040</v>
      </c>
      <c r="AR52" s="324">
        <v>42041</v>
      </c>
      <c r="AS52" s="324">
        <v>42042</v>
      </c>
      <c r="AT52" s="324">
        <v>42043</v>
      </c>
      <c r="AU52" s="324">
        <v>42044</v>
      </c>
      <c r="AV52" s="324">
        <v>42045</v>
      </c>
      <c r="AW52" s="324">
        <v>42046</v>
      </c>
      <c r="AX52" s="324">
        <v>42047</v>
      </c>
      <c r="AY52" s="324">
        <v>42048</v>
      </c>
      <c r="AZ52" s="324">
        <v>42049</v>
      </c>
      <c r="BA52" s="324">
        <v>42050</v>
      </c>
      <c r="BB52" s="324">
        <v>42051</v>
      </c>
      <c r="BC52" s="324">
        <v>42052</v>
      </c>
      <c r="BD52" s="324">
        <v>42053</v>
      </c>
      <c r="BE52" s="324">
        <v>42054</v>
      </c>
      <c r="BF52" s="324">
        <v>42055</v>
      </c>
      <c r="BG52" s="324">
        <v>42056</v>
      </c>
      <c r="BH52" s="324">
        <v>42057</v>
      </c>
      <c r="BI52" s="324">
        <v>42058</v>
      </c>
      <c r="BJ52" s="324">
        <v>42059</v>
      </c>
      <c r="BK52" s="324">
        <v>42060</v>
      </c>
      <c r="BL52" s="324">
        <v>42061</v>
      </c>
      <c r="BM52" s="324">
        <v>42062</v>
      </c>
      <c r="BN52" s="324">
        <v>42063</v>
      </c>
      <c r="BO52" s="324">
        <v>42064</v>
      </c>
      <c r="BP52" s="324">
        <v>42065</v>
      </c>
      <c r="BQ52" s="324">
        <v>42066</v>
      </c>
    </row>
    <row r="53" spans="6:69" x14ac:dyDescent="0.35">
      <c r="F53">
        <v>3.5454931972789205E-2</v>
      </c>
      <c r="G53">
        <v>3.5454931972789261E-2</v>
      </c>
      <c r="J53">
        <v>3.7037037037037035E-2</v>
      </c>
      <c r="K53">
        <v>3.7037037037037042E-2</v>
      </c>
      <c r="L53">
        <v>3.7037037037037035E-2</v>
      </c>
      <c r="M53">
        <v>3.7037037037037035E-2</v>
      </c>
      <c r="N53">
        <v>3.5493827160493825E-2</v>
      </c>
      <c r="O53">
        <v>3.5493827160493825E-2</v>
      </c>
      <c r="P53">
        <v>3.5493827160493825E-2</v>
      </c>
      <c r="Q53">
        <v>3.5493827160493832E-2</v>
      </c>
      <c r="R53">
        <v>3.5493827160493832E-2</v>
      </c>
      <c r="S53">
        <v>3.5493827160493825E-2</v>
      </c>
      <c r="T53">
        <v>3.5493827160493832E-2</v>
      </c>
      <c r="U53">
        <v>3.5493827160493832E-2</v>
      </c>
      <c r="V53">
        <v>3.5493827160493832E-2</v>
      </c>
      <c r="W53">
        <v>3.5493827160493832E-2</v>
      </c>
      <c r="X53">
        <v>3.5493827160493832E-2</v>
      </c>
      <c r="Y53">
        <v>3.2958553791887127E-2</v>
      </c>
      <c r="Z53">
        <v>3.2958553791887127E-2</v>
      </c>
      <c r="AA53">
        <v>3.295855379188712E-2</v>
      </c>
      <c r="AB53">
        <v>3.295855379188712E-2</v>
      </c>
      <c r="AC53">
        <v>3.262896825396825E-2</v>
      </c>
      <c r="AD53">
        <v>3.262896825396825E-2</v>
      </c>
      <c r="AE53">
        <v>3.2628968253968257E-2</v>
      </c>
      <c r="AF53">
        <v>3.2628968253968264E-2</v>
      </c>
      <c r="AG53">
        <v>3.2628968253968271E-2</v>
      </c>
      <c r="AH53">
        <v>3.2628968253968257E-2</v>
      </c>
      <c r="AI53">
        <v>3.2628968253968271E-2</v>
      </c>
      <c r="AJ53">
        <v>3.2628968253968292E-2</v>
      </c>
      <c r="AK53">
        <v>3.2628968253968271E-2</v>
      </c>
      <c r="AL53" s="326">
        <v>7</v>
      </c>
      <c r="AN53">
        <v>3.8461538461538464E-2</v>
      </c>
      <c r="AO53">
        <v>3.8461538461538464E-2</v>
      </c>
      <c r="AP53">
        <v>3.8461538461538464E-2</v>
      </c>
      <c r="AQ53">
        <v>3.8461538461538464E-2</v>
      </c>
      <c r="AR53">
        <v>3.8461538461538464E-2</v>
      </c>
      <c r="AS53">
        <v>3.8461538461538464E-2</v>
      </c>
      <c r="AU53">
        <v>4.0485829959514164E-2</v>
      </c>
      <c r="AV53">
        <v>4.048582995951417E-2</v>
      </c>
      <c r="AW53">
        <v>4.048582995951417E-2</v>
      </c>
      <c r="AX53">
        <v>4.048582995951417E-2</v>
      </c>
      <c r="AY53">
        <v>4.048582995951417E-2</v>
      </c>
      <c r="AZ53">
        <v>4.048582995951417E-2</v>
      </c>
      <c r="BA53">
        <v>3.759398496240602E-2</v>
      </c>
      <c r="BB53">
        <v>3.759398496240602E-2</v>
      </c>
      <c r="BC53">
        <v>3.7593984962406013E-2</v>
      </c>
      <c r="BD53">
        <v>3.7593984962406006E-2</v>
      </c>
      <c r="BE53">
        <v>3.7593984962406013E-2</v>
      </c>
      <c r="BF53">
        <v>3.759398496240602E-2</v>
      </c>
      <c r="BG53">
        <v>3.7593984962406013E-2</v>
      </c>
      <c r="BH53">
        <v>3.7593984962406006E-2</v>
      </c>
    </row>
    <row r="54" spans="6:69" x14ac:dyDescent="0.35">
      <c r="F54">
        <v>0</v>
      </c>
      <c r="G54">
        <v>1118</v>
      </c>
      <c r="J54">
        <v>5324</v>
      </c>
      <c r="K54">
        <v>5880</v>
      </c>
      <c r="L54">
        <v>0</v>
      </c>
      <c r="M54">
        <v>3016</v>
      </c>
      <c r="N54">
        <v>3800</v>
      </c>
      <c r="O54">
        <v>4086</v>
      </c>
      <c r="P54">
        <v>3321</v>
      </c>
      <c r="Q54">
        <v>1539</v>
      </c>
      <c r="R54">
        <v>5246</v>
      </c>
      <c r="S54">
        <v>5842</v>
      </c>
      <c r="T54">
        <v>8706</v>
      </c>
      <c r="U54">
        <v>1870</v>
      </c>
      <c r="V54">
        <v>3450</v>
      </c>
      <c r="W54">
        <v>1100</v>
      </c>
      <c r="X54">
        <v>1100</v>
      </c>
      <c r="Y54">
        <v>0</v>
      </c>
      <c r="Z54">
        <v>1180</v>
      </c>
      <c r="AA54">
        <v>0</v>
      </c>
      <c r="AB54">
        <v>4200</v>
      </c>
      <c r="AC54">
        <v>840</v>
      </c>
      <c r="AD54">
        <v>0</v>
      </c>
      <c r="AE54">
        <v>980</v>
      </c>
      <c r="AF54">
        <v>0</v>
      </c>
      <c r="AG54">
        <v>2313</v>
      </c>
      <c r="AH54">
        <v>714</v>
      </c>
      <c r="AI54">
        <v>1490</v>
      </c>
      <c r="AJ54">
        <v>770</v>
      </c>
      <c r="AK54">
        <v>1820</v>
      </c>
      <c r="AL54" s="326">
        <v>663527.74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U54">
        <v>0</v>
      </c>
      <c r="AV54">
        <v>0</v>
      </c>
      <c r="AW54">
        <v>3788</v>
      </c>
      <c r="AX54">
        <v>4423</v>
      </c>
      <c r="AY54">
        <v>4326</v>
      </c>
      <c r="AZ54">
        <v>2698</v>
      </c>
      <c r="BA54">
        <v>5016</v>
      </c>
      <c r="BB54">
        <v>3804</v>
      </c>
      <c r="BC54">
        <v>0</v>
      </c>
      <c r="BD54">
        <v>1100</v>
      </c>
      <c r="BE54">
        <v>4528</v>
      </c>
      <c r="BF54">
        <v>4512</v>
      </c>
      <c r="BG54">
        <v>7348</v>
      </c>
      <c r="BH54">
        <v>5421</v>
      </c>
    </row>
    <row r="55" spans="6:69" x14ac:dyDescent="0.35">
      <c r="F55">
        <v>0</v>
      </c>
      <c r="G55">
        <v>0</v>
      </c>
      <c r="J55">
        <v>3251</v>
      </c>
      <c r="K55">
        <v>8397</v>
      </c>
      <c r="L55">
        <v>0</v>
      </c>
      <c r="M55">
        <v>2907</v>
      </c>
      <c r="N55">
        <v>5424</v>
      </c>
      <c r="O55">
        <v>7354</v>
      </c>
      <c r="P55">
        <v>7684</v>
      </c>
      <c r="Q55">
        <v>8000</v>
      </c>
      <c r="R55">
        <v>8047</v>
      </c>
      <c r="S55">
        <v>0</v>
      </c>
      <c r="T55">
        <v>0</v>
      </c>
      <c r="U55">
        <v>5509</v>
      </c>
      <c r="V55">
        <v>7124</v>
      </c>
      <c r="W55">
        <v>6920</v>
      </c>
      <c r="X55">
        <v>7234</v>
      </c>
      <c r="Y55">
        <v>6154</v>
      </c>
      <c r="Z55">
        <v>5387</v>
      </c>
      <c r="AA55">
        <v>0</v>
      </c>
      <c r="AB55">
        <v>5345</v>
      </c>
      <c r="AC55">
        <v>5072</v>
      </c>
      <c r="AD55">
        <v>6589</v>
      </c>
      <c r="AE55">
        <v>8320</v>
      </c>
      <c r="AF55">
        <v>5755</v>
      </c>
      <c r="AG55">
        <v>3601</v>
      </c>
      <c r="AH55">
        <v>7518</v>
      </c>
      <c r="AI55">
        <v>8057</v>
      </c>
      <c r="AJ55">
        <v>8595</v>
      </c>
      <c r="AK55">
        <v>7974</v>
      </c>
      <c r="AL55" s="326">
        <v>497122.41</v>
      </c>
      <c r="AN55">
        <v>6900</v>
      </c>
      <c r="AO55">
        <v>7680</v>
      </c>
      <c r="AP55">
        <v>0</v>
      </c>
      <c r="AQ55">
        <v>0</v>
      </c>
      <c r="AR55">
        <v>0</v>
      </c>
      <c r="AS55">
        <v>0</v>
      </c>
      <c r="AU55">
        <v>6642</v>
      </c>
      <c r="AV55">
        <v>0</v>
      </c>
      <c r="AW55">
        <v>4965</v>
      </c>
      <c r="AX55">
        <v>7770</v>
      </c>
      <c r="AY55">
        <v>7896</v>
      </c>
      <c r="AZ55">
        <v>8417</v>
      </c>
      <c r="BA55">
        <v>10969</v>
      </c>
      <c r="BB55">
        <v>10111</v>
      </c>
      <c r="BC55">
        <v>0</v>
      </c>
      <c r="BD55">
        <v>9939</v>
      </c>
      <c r="BE55">
        <v>11306</v>
      </c>
      <c r="BF55">
        <v>11739</v>
      </c>
      <c r="BG55">
        <v>12421</v>
      </c>
      <c r="BH55">
        <v>9523</v>
      </c>
    </row>
    <row r="56" spans="6:69" x14ac:dyDescent="0.35">
      <c r="F56">
        <v>3101</v>
      </c>
      <c r="G56">
        <v>1403</v>
      </c>
      <c r="J56">
        <v>2997</v>
      </c>
      <c r="K56">
        <v>3100</v>
      </c>
      <c r="L56">
        <v>5393</v>
      </c>
      <c r="M56">
        <v>5015</v>
      </c>
      <c r="N56">
        <v>5175</v>
      </c>
      <c r="O56">
        <v>4757</v>
      </c>
      <c r="P56">
        <v>5500</v>
      </c>
      <c r="Q56">
        <v>4600</v>
      </c>
      <c r="R56">
        <v>0</v>
      </c>
      <c r="S56">
        <v>5740</v>
      </c>
      <c r="T56">
        <v>5141</v>
      </c>
      <c r="U56">
        <v>4493</v>
      </c>
      <c r="V56">
        <v>4693</v>
      </c>
      <c r="W56">
        <v>3980</v>
      </c>
      <c r="X56">
        <v>4000</v>
      </c>
      <c r="Y56">
        <v>2854</v>
      </c>
      <c r="Z56">
        <v>3681</v>
      </c>
      <c r="AA56">
        <v>4992</v>
      </c>
      <c r="AB56">
        <v>4606</v>
      </c>
      <c r="AC56">
        <v>4774</v>
      </c>
      <c r="AD56">
        <v>4407</v>
      </c>
      <c r="AE56">
        <v>5000</v>
      </c>
      <c r="AF56">
        <v>3495</v>
      </c>
      <c r="AG56">
        <v>3392</v>
      </c>
      <c r="AH56">
        <v>4274</v>
      </c>
      <c r="AI56">
        <v>3701</v>
      </c>
      <c r="AJ56">
        <v>6931</v>
      </c>
      <c r="AK56">
        <v>6010</v>
      </c>
      <c r="AL56" s="326">
        <v>615481.27</v>
      </c>
      <c r="AN56">
        <v>5291</v>
      </c>
      <c r="AO56">
        <v>5500</v>
      </c>
      <c r="AP56">
        <v>3500</v>
      </c>
      <c r="AQ56">
        <v>5446</v>
      </c>
      <c r="AR56">
        <v>2764</v>
      </c>
      <c r="AS56">
        <v>2345</v>
      </c>
      <c r="AU56">
        <v>2895</v>
      </c>
      <c r="AV56">
        <v>3242</v>
      </c>
      <c r="AW56">
        <v>4618</v>
      </c>
      <c r="AX56">
        <v>3000</v>
      </c>
      <c r="AY56">
        <v>5500</v>
      </c>
      <c r="AZ56">
        <v>6000</v>
      </c>
      <c r="BA56">
        <v>5500</v>
      </c>
      <c r="BB56">
        <v>5212</v>
      </c>
      <c r="BC56">
        <v>1909</v>
      </c>
      <c r="BD56">
        <v>4188</v>
      </c>
      <c r="BE56">
        <v>5354</v>
      </c>
      <c r="BF56">
        <v>4902</v>
      </c>
      <c r="BG56">
        <v>6838</v>
      </c>
      <c r="BH56">
        <v>5303</v>
      </c>
    </row>
    <row r="57" spans="6:69" x14ac:dyDescent="0.35">
      <c r="F57">
        <v>0</v>
      </c>
      <c r="G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 s="326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</row>
    <row r="58" spans="6:69" x14ac:dyDescent="0.35">
      <c r="F58">
        <v>0</v>
      </c>
      <c r="G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 s="326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</row>
    <row r="59" spans="6:69" x14ac:dyDescent="0.35">
      <c r="F59">
        <v>0</v>
      </c>
      <c r="G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 s="326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</row>
    <row r="60" spans="6:69" x14ac:dyDescent="0.35">
      <c r="F60">
        <v>111.28</v>
      </c>
      <c r="G60">
        <v>0</v>
      </c>
      <c r="J60">
        <v>0</v>
      </c>
      <c r="K60">
        <v>0</v>
      </c>
      <c r="L60">
        <v>0</v>
      </c>
      <c r="M60">
        <v>0</v>
      </c>
      <c r="N60">
        <v>111.14000000000001</v>
      </c>
      <c r="O60">
        <v>0</v>
      </c>
      <c r="P60">
        <v>0</v>
      </c>
      <c r="Q60">
        <v>0</v>
      </c>
      <c r="R60">
        <v>0</v>
      </c>
      <c r="S60">
        <v>24.43</v>
      </c>
      <c r="T60">
        <v>0</v>
      </c>
      <c r="U60">
        <v>0</v>
      </c>
      <c r="V60">
        <v>0</v>
      </c>
      <c r="W60">
        <v>24.47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 s="326">
        <v>1118.0999999999999</v>
      </c>
      <c r="AN60">
        <v>0</v>
      </c>
      <c r="AO60">
        <v>55.8</v>
      </c>
      <c r="AP60">
        <v>0</v>
      </c>
      <c r="AQ60">
        <v>0</v>
      </c>
      <c r="AR60">
        <v>0</v>
      </c>
      <c r="AS60">
        <v>0</v>
      </c>
      <c r="AU60">
        <v>0</v>
      </c>
      <c r="AV60">
        <v>0</v>
      </c>
      <c r="AW60">
        <v>0</v>
      </c>
      <c r="AX60">
        <v>0</v>
      </c>
      <c r="AY60">
        <v>54.49</v>
      </c>
      <c r="AZ60">
        <v>52.7</v>
      </c>
      <c r="BA60">
        <v>0</v>
      </c>
      <c r="BB60">
        <v>107.62</v>
      </c>
      <c r="BC60">
        <v>0</v>
      </c>
      <c r="BD60">
        <v>0</v>
      </c>
      <c r="BE60">
        <v>112.93</v>
      </c>
      <c r="BF60">
        <v>57.16</v>
      </c>
      <c r="BG60">
        <v>0</v>
      </c>
      <c r="BH60">
        <v>0</v>
      </c>
    </row>
    <row r="61" spans="6:69" x14ac:dyDescent="0.35">
      <c r="F61">
        <v>102</v>
      </c>
      <c r="G61">
        <v>85</v>
      </c>
      <c r="J61">
        <v>83</v>
      </c>
      <c r="K61">
        <v>0</v>
      </c>
      <c r="L61">
        <v>76.906188159878127</v>
      </c>
      <c r="M61">
        <v>138</v>
      </c>
      <c r="N61">
        <v>126</v>
      </c>
      <c r="O61">
        <v>18</v>
      </c>
      <c r="P61">
        <v>72</v>
      </c>
      <c r="Q61">
        <v>0</v>
      </c>
      <c r="R61">
        <v>0</v>
      </c>
      <c r="S61">
        <v>84</v>
      </c>
      <c r="T61">
        <v>0</v>
      </c>
      <c r="U61">
        <v>88</v>
      </c>
      <c r="V61">
        <v>18</v>
      </c>
      <c r="W61">
        <v>89</v>
      </c>
      <c r="X61">
        <v>0</v>
      </c>
      <c r="Y61">
        <v>0</v>
      </c>
      <c r="Z61">
        <v>40.5</v>
      </c>
      <c r="AA61">
        <v>14</v>
      </c>
      <c r="AB61">
        <v>0</v>
      </c>
      <c r="AC61">
        <v>0</v>
      </c>
      <c r="AD61">
        <v>166</v>
      </c>
      <c r="AE61">
        <v>120</v>
      </c>
      <c r="AF61">
        <v>0</v>
      </c>
      <c r="AG61">
        <v>116</v>
      </c>
      <c r="AH61">
        <v>95</v>
      </c>
      <c r="AI61">
        <v>117.5</v>
      </c>
      <c r="AJ61">
        <v>0</v>
      </c>
      <c r="AK61">
        <v>70</v>
      </c>
      <c r="AL61" s="326">
        <v>5175.63</v>
      </c>
      <c r="AN61">
        <v>0</v>
      </c>
      <c r="AO61">
        <v>127</v>
      </c>
      <c r="AP61">
        <v>134</v>
      </c>
      <c r="AQ61">
        <v>120</v>
      </c>
      <c r="AR61">
        <v>0</v>
      </c>
      <c r="AS61">
        <v>122</v>
      </c>
      <c r="AU61">
        <v>110</v>
      </c>
      <c r="AV61">
        <v>277</v>
      </c>
      <c r="AW61">
        <v>110</v>
      </c>
      <c r="AX61">
        <v>90</v>
      </c>
      <c r="AY61">
        <v>90</v>
      </c>
      <c r="AZ61">
        <v>430</v>
      </c>
      <c r="BA61">
        <v>0</v>
      </c>
      <c r="BB61">
        <v>90.5</v>
      </c>
      <c r="BC61">
        <v>0</v>
      </c>
      <c r="BD61">
        <v>0</v>
      </c>
      <c r="BE61">
        <v>139</v>
      </c>
      <c r="BF61">
        <v>207</v>
      </c>
      <c r="BG61">
        <v>106.43</v>
      </c>
      <c r="BH61">
        <v>0</v>
      </c>
    </row>
    <row r="62" spans="6:69" x14ac:dyDescent="0.35">
      <c r="F62">
        <v>0</v>
      </c>
      <c r="G62">
        <v>0</v>
      </c>
      <c r="J62">
        <v>65</v>
      </c>
      <c r="K62">
        <v>0</v>
      </c>
      <c r="L62">
        <v>72</v>
      </c>
      <c r="M62">
        <v>0</v>
      </c>
      <c r="N62">
        <v>0</v>
      </c>
      <c r="O62">
        <v>86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73</v>
      </c>
      <c r="W62">
        <v>0</v>
      </c>
      <c r="X62">
        <v>0</v>
      </c>
      <c r="Y62">
        <v>0</v>
      </c>
      <c r="Z62">
        <v>53</v>
      </c>
      <c r="AA62">
        <v>72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s="326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</row>
    <row r="63" spans="6:69" x14ac:dyDescent="0.35">
      <c r="F63">
        <v>0</v>
      </c>
      <c r="G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 s="326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</row>
    <row r="64" spans="6:69" x14ac:dyDescent="0.35">
      <c r="F64">
        <v>0</v>
      </c>
      <c r="G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 s="326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100</v>
      </c>
      <c r="BF64">
        <v>0</v>
      </c>
      <c r="BG64">
        <v>250</v>
      </c>
      <c r="BH64">
        <v>90</v>
      </c>
    </row>
    <row r="65" spans="6:87" x14ac:dyDescent="0.35">
      <c r="F65">
        <v>0</v>
      </c>
      <c r="G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 s="326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</row>
    <row r="66" spans="6:87" x14ac:dyDescent="0.35">
      <c r="F66">
        <v>0</v>
      </c>
      <c r="G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s="32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4</v>
      </c>
      <c r="BF66">
        <v>0</v>
      </c>
      <c r="BG66">
        <v>2.25</v>
      </c>
      <c r="BH66">
        <v>23.2</v>
      </c>
    </row>
    <row r="67" spans="6:87" x14ac:dyDescent="0.35">
      <c r="F67">
        <v>0</v>
      </c>
      <c r="G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 s="326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</row>
    <row r="68" spans="6:87" x14ac:dyDescent="0.35">
      <c r="F68">
        <v>0</v>
      </c>
      <c r="G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 s="326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</row>
    <row r="69" spans="6:87" x14ac:dyDescent="0.35">
      <c r="F69">
        <v>0</v>
      </c>
      <c r="G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 s="326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</row>
    <row r="70" spans="6:87" x14ac:dyDescent="0.35">
      <c r="F70">
        <v>0</v>
      </c>
      <c r="G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 s="326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</row>
    <row r="71" spans="6:87" x14ac:dyDescent="0.35">
      <c r="F71">
        <v>3117</v>
      </c>
      <c r="G71">
        <v>1286</v>
      </c>
      <c r="J71">
        <v>10135</v>
      </c>
      <c r="K71">
        <v>21633</v>
      </c>
      <c r="L71">
        <v>5622</v>
      </c>
      <c r="M71">
        <v>11496</v>
      </c>
      <c r="N71">
        <v>16718</v>
      </c>
      <c r="O71">
        <v>5244</v>
      </c>
      <c r="P71">
        <v>22325</v>
      </c>
      <c r="Q71">
        <v>21900</v>
      </c>
      <c r="R71">
        <v>16899</v>
      </c>
      <c r="S71">
        <v>6365</v>
      </c>
      <c r="T71">
        <v>16377</v>
      </c>
      <c r="U71">
        <v>16653</v>
      </c>
      <c r="V71">
        <v>20036</v>
      </c>
      <c r="W71">
        <v>18872</v>
      </c>
      <c r="X71">
        <v>19691</v>
      </c>
      <c r="Y71">
        <v>16306</v>
      </c>
      <c r="Z71">
        <v>15589</v>
      </c>
      <c r="AA71">
        <v>5389</v>
      </c>
      <c r="AB71">
        <v>16440</v>
      </c>
      <c r="AC71">
        <v>15647</v>
      </c>
      <c r="AD71">
        <v>21238</v>
      </c>
      <c r="AE71">
        <v>22472</v>
      </c>
      <c r="AF71">
        <v>15814</v>
      </c>
      <c r="AG71">
        <v>11495</v>
      </c>
      <c r="AH71">
        <v>23289</v>
      </c>
      <c r="AI71">
        <v>21613</v>
      </c>
      <c r="AJ71">
        <v>25578</v>
      </c>
      <c r="AK71">
        <v>23212</v>
      </c>
      <c r="AL71" s="326">
        <v>2008860.2129688954</v>
      </c>
      <c r="AN71">
        <v>22011</v>
      </c>
      <c r="AO71">
        <v>22630</v>
      </c>
      <c r="AP71">
        <v>4000</v>
      </c>
      <c r="AQ71">
        <v>3931</v>
      </c>
      <c r="AR71">
        <v>2983</v>
      </c>
      <c r="AS71">
        <v>2690</v>
      </c>
      <c r="AU71">
        <v>19792</v>
      </c>
      <c r="AV71">
        <v>3417</v>
      </c>
      <c r="AW71">
        <v>18003</v>
      </c>
      <c r="AX71">
        <v>21316</v>
      </c>
      <c r="AY71">
        <v>22823</v>
      </c>
      <c r="AZ71">
        <v>24676</v>
      </c>
      <c r="BA71">
        <v>27034</v>
      </c>
      <c r="BB71">
        <v>28708</v>
      </c>
      <c r="BC71">
        <v>1909</v>
      </c>
      <c r="BD71">
        <v>25658</v>
      </c>
      <c r="BE71">
        <v>31664</v>
      </c>
      <c r="BF71">
        <v>32981</v>
      </c>
      <c r="BG71">
        <v>34786</v>
      </c>
      <c r="BH71">
        <v>29850</v>
      </c>
    </row>
    <row r="72" spans="6:87" x14ac:dyDescent="0.35">
      <c r="F72">
        <v>0</v>
      </c>
      <c r="G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32596</v>
      </c>
      <c r="T72">
        <v>39943</v>
      </c>
      <c r="U72">
        <v>37101</v>
      </c>
      <c r="V72">
        <v>45613</v>
      </c>
      <c r="W72">
        <v>44482</v>
      </c>
      <c r="X72">
        <v>55000</v>
      </c>
      <c r="Y72">
        <v>59453</v>
      </c>
      <c r="Z72">
        <v>78342</v>
      </c>
      <c r="AA72">
        <v>76000.89</v>
      </c>
      <c r="AB72">
        <v>63455.94</v>
      </c>
      <c r="AC72">
        <v>55126</v>
      </c>
      <c r="AD72">
        <v>61328</v>
      </c>
      <c r="AE72">
        <v>81000</v>
      </c>
      <c r="AF72">
        <v>50180</v>
      </c>
      <c r="AG72">
        <v>30547</v>
      </c>
      <c r="AH72">
        <v>45941</v>
      </c>
      <c r="AI72">
        <v>61428</v>
      </c>
      <c r="AJ72">
        <v>76519</v>
      </c>
      <c r="AK72">
        <v>73720</v>
      </c>
      <c r="AL72" s="326">
        <v>2257090.9130819361</v>
      </c>
      <c r="AN72">
        <v>64779</v>
      </c>
      <c r="AO72">
        <v>62000</v>
      </c>
      <c r="AP72">
        <v>0</v>
      </c>
      <c r="AQ72">
        <v>0</v>
      </c>
      <c r="AR72">
        <v>0</v>
      </c>
      <c r="AS72">
        <v>59074</v>
      </c>
      <c r="AU72">
        <v>125775</v>
      </c>
      <c r="AV72">
        <v>56921</v>
      </c>
      <c r="AW72">
        <v>86854</v>
      </c>
      <c r="AX72">
        <v>94525</v>
      </c>
      <c r="AY72">
        <v>105233</v>
      </c>
      <c r="AZ72">
        <v>90000</v>
      </c>
      <c r="BA72">
        <v>110000</v>
      </c>
      <c r="BB72">
        <v>107102</v>
      </c>
      <c r="BC72">
        <v>0</v>
      </c>
      <c r="BD72">
        <v>86314</v>
      </c>
      <c r="BE72">
        <v>103633</v>
      </c>
      <c r="BF72">
        <v>100542</v>
      </c>
      <c r="BG72">
        <v>98619</v>
      </c>
      <c r="BH72">
        <v>109196</v>
      </c>
    </row>
    <row r="73" spans="6:87" x14ac:dyDescent="0.35">
      <c r="F73">
        <v>2289</v>
      </c>
      <c r="G73">
        <v>0</v>
      </c>
      <c r="J73">
        <v>0</v>
      </c>
      <c r="K73">
        <v>0</v>
      </c>
      <c r="L73">
        <v>0</v>
      </c>
      <c r="M73">
        <v>409</v>
      </c>
      <c r="N73">
        <v>0</v>
      </c>
      <c r="O73">
        <v>706</v>
      </c>
      <c r="P73">
        <v>0</v>
      </c>
      <c r="Q73">
        <v>0</v>
      </c>
      <c r="R73">
        <v>0</v>
      </c>
      <c r="S73">
        <v>1768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1495.67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 s="326">
        <v>1372934.92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2618.85</v>
      </c>
      <c r="BF73">
        <v>10130.69</v>
      </c>
      <c r="BG73">
        <v>4184.97</v>
      </c>
      <c r="BH73">
        <v>0</v>
      </c>
    </row>
    <row r="74" spans="6:87" x14ac:dyDescent="0.35">
      <c r="AL74" s="326">
        <v>7838.64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</row>
    <row r="75" spans="6:87" x14ac:dyDescent="0.35">
      <c r="F75">
        <v>0</v>
      </c>
      <c r="G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 s="326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</row>
    <row r="76" spans="6:87" x14ac:dyDescent="0.35">
      <c r="BW76" s="327"/>
    </row>
    <row r="77" spans="6:87" x14ac:dyDescent="0.35">
      <c r="F77" s="324">
        <v>42003</v>
      </c>
      <c r="G77" s="324">
        <v>42004</v>
      </c>
      <c r="H77" s="324">
        <v>42005</v>
      </c>
      <c r="I77" s="324">
        <v>42006</v>
      </c>
      <c r="J77" s="324">
        <v>42007</v>
      </c>
      <c r="K77" s="324">
        <v>42008</v>
      </c>
      <c r="L77" s="324">
        <v>42009</v>
      </c>
      <c r="M77" s="324">
        <v>42010</v>
      </c>
      <c r="N77" s="324">
        <v>42011</v>
      </c>
      <c r="O77" s="324">
        <v>42012</v>
      </c>
      <c r="P77" s="324">
        <v>42013</v>
      </c>
      <c r="Q77" s="324">
        <v>42014</v>
      </c>
      <c r="R77" s="324">
        <v>42015</v>
      </c>
      <c r="S77" s="324">
        <v>42016</v>
      </c>
      <c r="T77" s="324">
        <v>42017</v>
      </c>
      <c r="U77" s="324">
        <v>42018</v>
      </c>
      <c r="V77" s="324">
        <v>42019</v>
      </c>
      <c r="W77" s="324">
        <v>42020</v>
      </c>
      <c r="X77" s="324">
        <v>42021</v>
      </c>
      <c r="Y77" s="324">
        <v>42022</v>
      </c>
      <c r="Z77" s="324">
        <v>42023</v>
      </c>
      <c r="AA77" s="324">
        <v>42024</v>
      </c>
      <c r="AB77" s="324">
        <v>42025</v>
      </c>
      <c r="AC77" s="324">
        <v>42026</v>
      </c>
      <c r="AD77" s="324">
        <v>42027</v>
      </c>
      <c r="AE77" s="324">
        <v>42028</v>
      </c>
      <c r="AF77" s="324">
        <v>42029</v>
      </c>
      <c r="AG77" s="324">
        <v>42030</v>
      </c>
      <c r="AH77" s="324">
        <v>42031</v>
      </c>
      <c r="AI77" s="324">
        <v>42032</v>
      </c>
      <c r="AJ77" s="324">
        <v>42033</v>
      </c>
      <c r="AK77" s="324">
        <v>42034</v>
      </c>
      <c r="AL77" s="324">
        <v>42035</v>
      </c>
      <c r="AM77" s="324">
        <v>42036</v>
      </c>
      <c r="AN77" s="324">
        <v>42037</v>
      </c>
      <c r="AO77" s="324">
        <v>42038</v>
      </c>
      <c r="AP77" s="324">
        <v>42039</v>
      </c>
      <c r="AQ77" s="324">
        <v>42040</v>
      </c>
      <c r="AR77" s="324">
        <v>42041</v>
      </c>
      <c r="AS77" s="324">
        <v>42042</v>
      </c>
      <c r="AT77" s="324">
        <v>42043</v>
      </c>
      <c r="AU77" s="324">
        <v>42044</v>
      </c>
      <c r="AV77" s="324">
        <v>42045</v>
      </c>
      <c r="AW77" s="324">
        <v>42046</v>
      </c>
      <c r="AX77" s="324">
        <v>42047</v>
      </c>
      <c r="AY77" s="324">
        <v>42048</v>
      </c>
      <c r="AZ77" s="324">
        <v>42049</v>
      </c>
      <c r="BA77" s="324">
        <v>42050</v>
      </c>
      <c r="BB77" s="324">
        <v>42051</v>
      </c>
      <c r="BC77" s="324">
        <v>42052</v>
      </c>
      <c r="BD77" s="324">
        <v>42053</v>
      </c>
      <c r="BE77" s="324">
        <v>42054</v>
      </c>
      <c r="BF77" s="324">
        <v>42055</v>
      </c>
      <c r="BG77" s="324">
        <v>42056</v>
      </c>
      <c r="BH77" s="324">
        <v>42057</v>
      </c>
      <c r="BI77" s="324">
        <v>42064</v>
      </c>
      <c r="BJ77" s="324" t="s">
        <v>311</v>
      </c>
      <c r="BK77" s="324">
        <v>42072</v>
      </c>
      <c r="BL77" s="324">
        <v>42078</v>
      </c>
      <c r="BM77" s="324">
        <v>42085</v>
      </c>
      <c r="BN77" s="328">
        <v>42092</v>
      </c>
      <c r="BO77" s="329">
        <v>42099</v>
      </c>
      <c r="BP77" s="329">
        <v>42106</v>
      </c>
      <c r="BQ77" s="329">
        <v>42113</v>
      </c>
      <c r="BR77" s="329">
        <v>42120</v>
      </c>
      <c r="BS77" s="329">
        <v>42127</v>
      </c>
      <c r="BT77" s="329">
        <v>42134</v>
      </c>
      <c r="BU77" s="329">
        <v>42141</v>
      </c>
      <c r="BV77" s="329">
        <v>42148</v>
      </c>
      <c r="BW77" s="329">
        <v>42155</v>
      </c>
      <c r="BX77" s="329">
        <v>42162</v>
      </c>
      <c r="BY77" s="329">
        <v>42169</v>
      </c>
      <c r="BZ77" s="329">
        <v>42176</v>
      </c>
      <c r="CA77" s="329">
        <v>42183</v>
      </c>
      <c r="CB77" s="329">
        <v>42190</v>
      </c>
      <c r="CC77" s="329">
        <v>42197</v>
      </c>
      <c r="CD77" s="329">
        <v>42204</v>
      </c>
      <c r="CE77" s="329">
        <v>42218</v>
      </c>
    </row>
    <row r="78" spans="6:87" hidden="1" x14ac:dyDescent="0.35">
      <c r="F78" s="330" t="e">
        <f>#REF!+F53</f>
        <v>#REF!</v>
      </c>
      <c r="G78" s="330" t="e">
        <f t="shared" ref="G78:AK86" si="0">F78+G53</f>
        <v>#REF!</v>
      </c>
      <c r="H78" s="330" t="e">
        <f t="shared" si="0"/>
        <v>#REF!</v>
      </c>
      <c r="I78" s="330" t="e">
        <f t="shared" si="0"/>
        <v>#REF!</v>
      </c>
      <c r="J78" s="330" t="e">
        <f t="shared" si="0"/>
        <v>#REF!</v>
      </c>
      <c r="K78" s="330" t="e">
        <f t="shared" si="0"/>
        <v>#REF!</v>
      </c>
      <c r="L78" s="330" t="e">
        <f t="shared" si="0"/>
        <v>#REF!</v>
      </c>
      <c r="M78" s="330" t="e">
        <f t="shared" si="0"/>
        <v>#REF!</v>
      </c>
      <c r="N78" s="330" t="e">
        <f t="shared" si="0"/>
        <v>#REF!</v>
      </c>
      <c r="O78" s="330" t="e">
        <f t="shared" si="0"/>
        <v>#REF!</v>
      </c>
      <c r="P78" s="330" t="e">
        <f t="shared" si="0"/>
        <v>#REF!</v>
      </c>
      <c r="Q78" s="330" t="e">
        <f t="shared" si="0"/>
        <v>#REF!</v>
      </c>
      <c r="R78" s="330" t="e">
        <f t="shared" si="0"/>
        <v>#REF!</v>
      </c>
      <c r="S78" s="330" t="e">
        <f t="shared" si="0"/>
        <v>#REF!</v>
      </c>
      <c r="T78" s="330" t="e">
        <f t="shared" si="0"/>
        <v>#REF!</v>
      </c>
      <c r="U78" s="330" t="e">
        <f t="shared" si="0"/>
        <v>#REF!</v>
      </c>
      <c r="V78" s="330" t="e">
        <f t="shared" si="0"/>
        <v>#REF!</v>
      </c>
      <c r="W78" s="330" t="e">
        <f t="shared" si="0"/>
        <v>#REF!</v>
      </c>
      <c r="X78" s="330" t="e">
        <f t="shared" si="0"/>
        <v>#REF!</v>
      </c>
      <c r="Y78" s="330" t="e">
        <f t="shared" si="0"/>
        <v>#REF!</v>
      </c>
      <c r="Z78" s="330" t="e">
        <f t="shared" si="0"/>
        <v>#REF!</v>
      </c>
      <c r="AA78" s="330" t="e">
        <f t="shared" si="0"/>
        <v>#REF!</v>
      </c>
      <c r="AB78" s="330" t="e">
        <f t="shared" si="0"/>
        <v>#REF!</v>
      </c>
      <c r="AC78" s="330" t="e">
        <f t="shared" si="0"/>
        <v>#REF!</v>
      </c>
      <c r="AD78" s="330" t="e">
        <f t="shared" si="0"/>
        <v>#REF!</v>
      </c>
      <c r="AE78" s="330" t="e">
        <f t="shared" si="0"/>
        <v>#REF!</v>
      </c>
      <c r="AF78" s="330" t="e">
        <f t="shared" si="0"/>
        <v>#REF!</v>
      </c>
      <c r="AG78" s="330" t="e">
        <f t="shared" si="0"/>
        <v>#REF!</v>
      </c>
      <c r="AH78" s="330" t="e">
        <f t="shared" si="0"/>
        <v>#REF!</v>
      </c>
      <c r="AI78" s="330" t="e">
        <f t="shared" si="0"/>
        <v>#REF!</v>
      </c>
      <c r="AJ78" s="330" t="e">
        <f t="shared" si="0"/>
        <v>#REF!</v>
      </c>
      <c r="AK78" s="330" t="e">
        <f t="shared" si="0"/>
        <v>#REF!</v>
      </c>
      <c r="AL78" s="330">
        <f>AL53</f>
        <v>7</v>
      </c>
      <c r="AM78" s="330">
        <f t="shared" ref="AM78:BH89" si="1">AL78+AM53</f>
        <v>7</v>
      </c>
      <c r="AN78" s="330">
        <f t="shared" si="1"/>
        <v>7.0384615384615383</v>
      </c>
      <c r="AO78" s="330">
        <f t="shared" si="1"/>
        <v>7.0769230769230766</v>
      </c>
      <c r="AP78" s="330">
        <f t="shared" si="1"/>
        <v>7.115384615384615</v>
      </c>
      <c r="AQ78" s="330">
        <f t="shared" si="1"/>
        <v>7.1538461538461533</v>
      </c>
      <c r="AR78" s="330">
        <f t="shared" si="1"/>
        <v>7.1923076923076916</v>
      </c>
      <c r="AS78" s="330">
        <f t="shared" si="1"/>
        <v>7.2307692307692299</v>
      </c>
      <c r="AT78" s="330">
        <f t="shared" si="1"/>
        <v>7.2307692307692299</v>
      </c>
      <c r="AU78" s="330">
        <f t="shared" si="1"/>
        <v>7.2712550607287438</v>
      </c>
      <c r="AV78" s="330">
        <f t="shared" si="1"/>
        <v>7.3117408906882577</v>
      </c>
      <c r="AW78" s="330">
        <f t="shared" si="1"/>
        <v>7.3522267206477716</v>
      </c>
      <c r="AX78" s="330">
        <f t="shared" si="1"/>
        <v>7.3927125506072855</v>
      </c>
      <c r="AY78" s="330">
        <f t="shared" si="1"/>
        <v>7.4331983805667994</v>
      </c>
      <c r="AZ78" s="330">
        <f t="shared" si="1"/>
        <v>7.4736842105263133</v>
      </c>
      <c r="BA78" s="330">
        <f t="shared" si="1"/>
        <v>7.5112781954887193</v>
      </c>
      <c r="BB78" s="330">
        <f t="shared" si="1"/>
        <v>7.5488721804511254</v>
      </c>
      <c r="BC78" s="330">
        <f t="shared" si="1"/>
        <v>7.5864661654135315</v>
      </c>
      <c r="BD78" s="330">
        <f t="shared" si="1"/>
        <v>7.6240601503759375</v>
      </c>
      <c r="BE78" s="330">
        <f t="shared" si="1"/>
        <v>7.6616541353383436</v>
      </c>
      <c r="BF78" s="330">
        <f t="shared" si="1"/>
        <v>7.6992481203007497</v>
      </c>
      <c r="BG78" s="330">
        <f t="shared" si="1"/>
        <v>7.7368421052631557</v>
      </c>
      <c r="BH78" s="330">
        <f t="shared" si="1"/>
        <v>7.7744360902255618</v>
      </c>
      <c r="BI78" s="331">
        <v>8</v>
      </c>
      <c r="BJ78" s="327">
        <v>0.2142857142857143</v>
      </c>
      <c r="BK78" s="332">
        <f>BI78+BJ78</f>
        <v>8.2142857142857135</v>
      </c>
      <c r="BL78" s="330">
        <v>8.4642857142857135</v>
      </c>
      <c r="BM78" s="330">
        <v>8.7142857142857135</v>
      </c>
      <c r="BN78" s="330">
        <v>8.9285714285714288</v>
      </c>
      <c r="BO78" s="333">
        <v>9.3028571428571443</v>
      </c>
      <c r="BP78" s="330">
        <v>9.36</v>
      </c>
      <c r="BQ78" s="333">
        <v>9.6000000000000032</v>
      </c>
      <c r="BR78" s="330">
        <v>9.84</v>
      </c>
      <c r="BS78" s="333">
        <v>10</v>
      </c>
      <c r="BT78" s="330">
        <v>10</v>
      </c>
      <c r="BU78" s="333">
        <v>10</v>
      </c>
      <c r="BV78" s="330">
        <v>10</v>
      </c>
      <c r="BW78" s="330">
        <v>10</v>
      </c>
      <c r="BX78" s="330">
        <v>10</v>
      </c>
      <c r="BY78" s="327">
        <v>10</v>
      </c>
      <c r="BZ78" s="330">
        <v>10</v>
      </c>
      <c r="CA78" s="330">
        <v>10</v>
      </c>
      <c r="CB78" s="330">
        <v>10</v>
      </c>
      <c r="CC78" s="330">
        <v>10</v>
      </c>
      <c r="CD78" s="330">
        <f>+CC78-CB78</f>
        <v>0</v>
      </c>
      <c r="CE78" s="330"/>
    </row>
    <row r="79" spans="6:87" x14ac:dyDescent="0.35">
      <c r="F79" s="334" t="e">
        <f>#REF!+F54</f>
        <v>#REF!</v>
      </c>
      <c r="G79" s="334" t="e">
        <f t="shared" si="0"/>
        <v>#REF!</v>
      </c>
      <c r="H79" s="334" t="e">
        <f t="shared" si="0"/>
        <v>#REF!</v>
      </c>
      <c r="I79" s="334" t="e">
        <f t="shared" si="0"/>
        <v>#REF!</v>
      </c>
      <c r="J79" s="334" t="e">
        <f t="shared" si="0"/>
        <v>#REF!</v>
      </c>
      <c r="K79" s="334" t="e">
        <f t="shared" si="0"/>
        <v>#REF!</v>
      </c>
      <c r="L79" s="334" t="e">
        <f t="shared" si="0"/>
        <v>#REF!</v>
      </c>
      <c r="M79" s="334" t="e">
        <f t="shared" si="0"/>
        <v>#REF!</v>
      </c>
      <c r="N79" s="334" t="e">
        <f t="shared" si="0"/>
        <v>#REF!</v>
      </c>
      <c r="O79" s="334" t="e">
        <f t="shared" si="0"/>
        <v>#REF!</v>
      </c>
      <c r="P79" s="334" t="e">
        <f t="shared" si="0"/>
        <v>#REF!</v>
      </c>
      <c r="Q79" s="334" t="e">
        <f t="shared" si="0"/>
        <v>#REF!</v>
      </c>
      <c r="R79" s="334" t="e">
        <f t="shared" si="0"/>
        <v>#REF!</v>
      </c>
      <c r="S79" s="334" t="e">
        <f t="shared" si="0"/>
        <v>#REF!</v>
      </c>
      <c r="T79" s="334" t="e">
        <f t="shared" si="0"/>
        <v>#REF!</v>
      </c>
      <c r="U79" s="334" t="e">
        <f t="shared" si="0"/>
        <v>#REF!</v>
      </c>
      <c r="V79" s="334" t="e">
        <f t="shared" si="0"/>
        <v>#REF!</v>
      </c>
      <c r="W79" s="334" t="e">
        <f t="shared" si="0"/>
        <v>#REF!</v>
      </c>
      <c r="X79" s="334" t="e">
        <f t="shared" si="0"/>
        <v>#REF!</v>
      </c>
      <c r="Y79" s="334" t="e">
        <f t="shared" si="0"/>
        <v>#REF!</v>
      </c>
      <c r="Z79" s="334" t="e">
        <f t="shared" si="0"/>
        <v>#REF!</v>
      </c>
      <c r="AA79" s="334" t="e">
        <f t="shared" si="0"/>
        <v>#REF!</v>
      </c>
      <c r="AB79" s="334" t="e">
        <f t="shared" si="0"/>
        <v>#REF!</v>
      </c>
      <c r="AC79" s="334" t="e">
        <f t="shared" si="0"/>
        <v>#REF!</v>
      </c>
      <c r="AD79" s="334" t="e">
        <f t="shared" si="0"/>
        <v>#REF!</v>
      </c>
      <c r="AE79" s="334" t="e">
        <f t="shared" si="0"/>
        <v>#REF!</v>
      </c>
      <c r="AF79" s="334" t="e">
        <f t="shared" si="0"/>
        <v>#REF!</v>
      </c>
      <c r="AG79" s="334" t="e">
        <f t="shared" si="0"/>
        <v>#REF!</v>
      </c>
      <c r="AH79" s="334" t="e">
        <f t="shared" si="0"/>
        <v>#REF!</v>
      </c>
      <c r="AI79" s="334" t="e">
        <f t="shared" si="0"/>
        <v>#REF!</v>
      </c>
      <c r="AJ79" s="334" t="e">
        <f t="shared" si="0"/>
        <v>#REF!</v>
      </c>
      <c r="AK79" s="334" t="e">
        <f t="shared" si="0"/>
        <v>#REF!</v>
      </c>
      <c r="AL79" s="330">
        <f t="shared" ref="AL79:AL100" si="2">AL54</f>
        <v>663527.74</v>
      </c>
      <c r="AM79" s="334">
        <f t="shared" si="1"/>
        <v>663527.74</v>
      </c>
      <c r="AN79" s="334">
        <f t="shared" si="1"/>
        <v>663527.74</v>
      </c>
      <c r="AO79" s="334">
        <f t="shared" si="1"/>
        <v>663527.74</v>
      </c>
      <c r="AP79" s="334">
        <f t="shared" si="1"/>
        <v>663527.74</v>
      </c>
      <c r="AQ79" s="334">
        <f t="shared" si="1"/>
        <v>663527.74</v>
      </c>
      <c r="AR79" s="334">
        <f t="shared" si="1"/>
        <v>663527.74</v>
      </c>
      <c r="AS79" s="334">
        <f t="shared" si="1"/>
        <v>663527.74</v>
      </c>
      <c r="AT79" s="334">
        <f t="shared" si="1"/>
        <v>663527.74</v>
      </c>
      <c r="AU79" s="334">
        <f t="shared" si="1"/>
        <v>663527.74</v>
      </c>
      <c r="AV79" s="334">
        <f t="shared" si="1"/>
        <v>663527.74</v>
      </c>
      <c r="AW79" s="334">
        <f t="shared" si="1"/>
        <v>667315.74</v>
      </c>
      <c r="AX79" s="334">
        <f t="shared" si="1"/>
        <v>671738.74</v>
      </c>
      <c r="AY79" s="334">
        <f t="shared" si="1"/>
        <v>676064.74</v>
      </c>
      <c r="AZ79" s="334">
        <f t="shared" si="1"/>
        <v>678762.74</v>
      </c>
      <c r="BA79" s="334">
        <f t="shared" si="1"/>
        <v>683778.74</v>
      </c>
      <c r="BB79" s="334">
        <f t="shared" si="1"/>
        <v>687582.74</v>
      </c>
      <c r="BC79" s="334">
        <f t="shared" si="1"/>
        <v>687582.74</v>
      </c>
      <c r="BD79" s="334">
        <f t="shared" si="1"/>
        <v>688682.74</v>
      </c>
      <c r="BE79" s="334">
        <f t="shared" si="1"/>
        <v>693210.74</v>
      </c>
      <c r="BF79" s="334">
        <f t="shared" si="1"/>
        <v>697722.74</v>
      </c>
      <c r="BG79" s="334">
        <f t="shared" si="1"/>
        <v>705070.74</v>
      </c>
      <c r="BH79" s="334">
        <f t="shared" si="1"/>
        <v>710491.74</v>
      </c>
      <c r="BI79" s="331">
        <v>743855.74000000011</v>
      </c>
      <c r="BJ79" s="327">
        <v>24781</v>
      </c>
      <c r="BK79" s="332">
        <f t="shared" ref="BK79:BK100" si="3">BI79+BJ79</f>
        <v>768636.74000000011</v>
      </c>
      <c r="BL79" s="330">
        <v>776951.34000000008</v>
      </c>
      <c r="BM79" s="330">
        <v>790133.34000000008</v>
      </c>
      <c r="BN79" s="330">
        <v>802978.34000000008</v>
      </c>
      <c r="BO79" s="333">
        <v>807062.28</v>
      </c>
      <c r="BP79" s="330">
        <v>820996.28</v>
      </c>
      <c r="BQ79" s="333">
        <v>807797.87528145046</v>
      </c>
      <c r="BR79" s="330">
        <v>814261.28</v>
      </c>
      <c r="BS79" s="333">
        <v>821939.28</v>
      </c>
      <c r="BT79" s="330">
        <v>837343.76</v>
      </c>
      <c r="BU79" s="333">
        <v>852366.76</v>
      </c>
      <c r="BV79" s="330">
        <v>866109.76</v>
      </c>
      <c r="BW79" s="330">
        <v>871934.76</v>
      </c>
      <c r="BX79" s="330">
        <v>878090.76</v>
      </c>
      <c r="BY79" s="327">
        <v>869399.44000000006</v>
      </c>
      <c r="BZ79" s="330">
        <v>889630.44000000006</v>
      </c>
      <c r="CA79" s="330">
        <v>947805.44000000006</v>
      </c>
      <c r="CB79" s="330">
        <v>957611.44000000006</v>
      </c>
      <c r="CC79" s="330">
        <v>1023077.4400000001</v>
      </c>
      <c r="CD79" s="330">
        <v>1068509.18</v>
      </c>
      <c r="CE79" s="330">
        <v>1269801.18</v>
      </c>
      <c r="CF79" s="330"/>
      <c r="CH79" s="327"/>
      <c r="CI79" s="330"/>
    </row>
    <row r="80" spans="6:87" x14ac:dyDescent="0.35">
      <c r="F80" s="334" t="e">
        <f>#REF!+F55</f>
        <v>#REF!</v>
      </c>
      <c r="G80" s="334" t="e">
        <f t="shared" si="0"/>
        <v>#REF!</v>
      </c>
      <c r="H80" s="334" t="e">
        <f t="shared" si="0"/>
        <v>#REF!</v>
      </c>
      <c r="I80" s="334" t="e">
        <f t="shared" si="0"/>
        <v>#REF!</v>
      </c>
      <c r="J80" s="334" t="e">
        <f t="shared" si="0"/>
        <v>#REF!</v>
      </c>
      <c r="K80" s="334" t="e">
        <f t="shared" si="0"/>
        <v>#REF!</v>
      </c>
      <c r="L80" s="334" t="e">
        <f t="shared" si="0"/>
        <v>#REF!</v>
      </c>
      <c r="M80" s="334" t="e">
        <f t="shared" si="0"/>
        <v>#REF!</v>
      </c>
      <c r="N80" s="334" t="e">
        <f t="shared" si="0"/>
        <v>#REF!</v>
      </c>
      <c r="O80" s="334" t="e">
        <f t="shared" si="0"/>
        <v>#REF!</v>
      </c>
      <c r="P80" s="334" t="e">
        <f t="shared" si="0"/>
        <v>#REF!</v>
      </c>
      <c r="Q80" s="334" t="e">
        <f t="shared" si="0"/>
        <v>#REF!</v>
      </c>
      <c r="R80" s="334" t="e">
        <f t="shared" si="0"/>
        <v>#REF!</v>
      </c>
      <c r="S80" s="334" t="e">
        <f t="shared" si="0"/>
        <v>#REF!</v>
      </c>
      <c r="T80" s="334" t="e">
        <f t="shared" si="0"/>
        <v>#REF!</v>
      </c>
      <c r="U80" s="334" t="e">
        <f t="shared" si="0"/>
        <v>#REF!</v>
      </c>
      <c r="V80" s="334" t="e">
        <f t="shared" si="0"/>
        <v>#REF!</v>
      </c>
      <c r="W80" s="334" t="e">
        <f t="shared" si="0"/>
        <v>#REF!</v>
      </c>
      <c r="X80" s="334" t="e">
        <f t="shared" si="0"/>
        <v>#REF!</v>
      </c>
      <c r="Y80" s="334" t="e">
        <f t="shared" si="0"/>
        <v>#REF!</v>
      </c>
      <c r="Z80" s="334" t="e">
        <f t="shared" si="0"/>
        <v>#REF!</v>
      </c>
      <c r="AA80" s="334" t="e">
        <f t="shared" si="0"/>
        <v>#REF!</v>
      </c>
      <c r="AB80" s="334" t="e">
        <f t="shared" si="0"/>
        <v>#REF!</v>
      </c>
      <c r="AC80" s="334" t="e">
        <f t="shared" si="0"/>
        <v>#REF!</v>
      </c>
      <c r="AD80" s="334" t="e">
        <f t="shared" si="0"/>
        <v>#REF!</v>
      </c>
      <c r="AE80" s="334" t="e">
        <f t="shared" si="0"/>
        <v>#REF!</v>
      </c>
      <c r="AF80" s="334" t="e">
        <f t="shared" si="0"/>
        <v>#REF!</v>
      </c>
      <c r="AG80" s="334" t="e">
        <f t="shared" si="0"/>
        <v>#REF!</v>
      </c>
      <c r="AH80" s="334" t="e">
        <f t="shared" si="0"/>
        <v>#REF!</v>
      </c>
      <c r="AI80" s="334" t="e">
        <f t="shared" si="0"/>
        <v>#REF!</v>
      </c>
      <c r="AJ80" s="334" t="e">
        <f t="shared" si="0"/>
        <v>#REF!</v>
      </c>
      <c r="AK80" s="334" t="e">
        <f t="shared" si="0"/>
        <v>#REF!</v>
      </c>
      <c r="AL80" s="330">
        <f t="shared" si="2"/>
        <v>497122.41</v>
      </c>
      <c r="AM80" s="334">
        <f t="shared" si="1"/>
        <v>497122.41</v>
      </c>
      <c r="AN80" s="334">
        <f t="shared" si="1"/>
        <v>504022.41</v>
      </c>
      <c r="AO80" s="334">
        <f t="shared" si="1"/>
        <v>511702.41</v>
      </c>
      <c r="AP80" s="334">
        <f t="shared" si="1"/>
        <v>511702.41</v>
      </c>
      <c r="AQ80" s="334">
        <f t="shared" si="1"/>
        <v>511702.41</v>
      </c>
      <c r="AR80" s="334">
        <f t="shared" si="1"/>
        <v>511702.41</v>
      </c>
      <c r="AS80" s="334">
        <f t="shared" si="1"/>
        <v>511702.41</v>
      </c>
      <c r="AT80" s="334">
        <f t="shared" si="1"/>
        <v>511702.41</v>
      </c>
      <c r="AU80" s="334">
        <f t="shared" si="1"/>
        <v>518344.41</v>
      </c>
      <c r="AV80" s="334">
        <f t="shared" si="1"/>
        <v>518344.41</v>
      </c>
      <c r="AW80" s="334">
        <f t="shared" si="1"/>
        <v>523309.41</v>
      </c>
      <c r="AX80" s="334">
        <f t="shared" si="1"/>
        <v>531079.40999999992</v>
      </c>
      <c r="AY80" s="334">
        <f t="shared" si="1"/>
        <v>538975.40999999992</v>
      </c>
      <c r="AZ80" s="334">
        <f t="shared" si="1"/>
        <v>547392.40999999992</v>
      </c>
      <c r="BA80" s="334">
        <f t="shared" si="1"/>
        <v>558361.40999999992</v>
      </c>
      <c r="BB80" s="334">
        <f t="shared" si="1"/>
        <v>568472.40999999992</v>
      </c>
      <c r="BC80" s="334">
        <f t="shared" si="1"/>
        <v>568472.40999999992</v>
      </c>
      <c r="BD80" s="334">
        <f t="shared" si="1"/>
        <v>578411.40999999992</v>
      </c>
      <c r="BE80" s="334">
        <f t="shared" si="1"/>
        <v>589717.40999999992</v>
      </c>
      <c r="BF80" s="334">
        <f t="shared" si="1"/>
        <v>601456.40999999992</v>
      </c>
      <c r="BG80" s="334">
        <f t="shared" si="1"/>
        <v>613877.40999999992</v>
      </c>
      <c r="BH80" s="334">
        <f t="shared" si="1"/>
        <v>623400.40999999992</v>
      </c>
      <c r="BI80" s="331">
        <v>687967.41999999993</v>
      </c>
      <c r="BJ80" s="327">
        <v>44200</v>
      </c>
      <c r="BK80" s="332">
        <f t="shared" si="3"/>
        <v>732167.41999999993</v>
      </c>
      <c r="BL80" s="330">
        <v>768995.21</v>
      </c>
      <c r="BM80" s="330">
        <v>836220.21</v>
      </c>
      <c r="BN80" s="330">
        <v>899029.21</v>
      </c>
      <c r="BO80" s="333">
        <v>900113.95</v>
      </c>
      <c r="BP80" s="330">
        <v>967882.95</v>
      </c>
      <c r="BQ80" s="333">
        <v>1032947.95</v>
      </c>
      <c r="BR80" s="330">
        <v>1086210.95</v>
      </c>
      <c r="BS80" s="333">
        <v>1105197.95</v>
      </c>
      <c r="BT80" s="330">
        <v>1205048.2</v>
      </c>
      <c r="BU80" s="333">
        <v>1274295.2</v>
      </c>
      <c r="BV80" s="330">
        <v>1348233.96</v>
      </c>
      <c r="BW80" s="330">
        <v>1440804.2457142856</v>
      </c>
      <c r="BX80" s="330">
        <v>1469172.2457142856</v>
      </c>
      <c r="BY80" s="327">
        <v>1395533.2733333332</v>
      </c>
      <c r="BZ80" s="330">
        <v>1409898.2733333332</v>
      </c>
      <c r="CA80" s="330">
        <v>1448480.2733333332</v>
      </c>
      <c r="CB80" s="330">
        <v>1491091.5107047081</v>
      </c>
      <c r="CC80" s="330">
        <v>1536115.9538666531</v>
      </c>
      <c r="CD80" s="330">
        <v>1571958.2014424109</v>
      </c>
      <c r="CE80" s="330">
        <v>1697764.9904332366</v>
      </c>
      <c r="CF80" s="330"/>
      <c r="CH80" s="327"/>
    </row>
    <row r="81" spans="6:86" x14ac:dyDescent="0.35">
      <c r="F81" s="334" t="e">
        <f>#REF!+F56</f>
        <v>#REF!</v>
      </c>
      <c r="G81" s="334" t="e">
        <f t="shared" si="0"/>
        <v>#REF!</v>
      </c>
      <c r="H81" s="334" t="e">
        <f t="shared" si="0"/>
        <v>#REF!</v>
      </c>
      <c r="I81" s="334" t="e">
        <f t="shared" si="0"/>
        <v>#REF!</v>
      </c>
      <c r="J81" s="334" t="e">
        <f t="shared" si="0"/>
        <v>#REF!</v>
      </c>
      <c r="K81" s="334" t="e">
        <f t="shared" si="0"/>
        <v>#REF!</v>
      </c>
      <c r="L81" s="334" t="e">
        <f t="shared" si="0"/>
        <v>#REF!</v>
      </c>
      <c r="M81" s="334" t="e">
        <f t="shared" si="0"/>
        <v>#REF!</v>
      </c>
      <c r="N81" s="334" t="e">
        <f t="shared" si="0"/>
        <v>#REF!</v>
      </c>
      <c r="O81" s="334" t="e">
        <f t="shared" si="0"/>
        <v>#REF!</v>
      </c>
      <c r="P81" s="334" t="e">
        <f t="shared" si="0"/>
        <v>#REF!</v>
      </c>
      <c r="Q81" s="334" t="e">
        <f t="shared" si="0"/>
        <v>#REF!</v>
      </c>
      <c r="R81" s="334" t="e">
        <f t="shared" si="0"/>
        <v>#REF!</v>
      </c>
      <c r="S81" s="334" t="e">
        <f t="shared" si="0"/>
        <v>#REF!</v>
      </c>
      <c r="T81" s="334" t="e">
        <f t="shared" si="0"/>
        <v>#REF!</v>
      </c>
      <c r="U81" s="334" t="e">
        <f t="shared" si="0"/>
        <v>#REF!</v>
      </c>
      <c r="V81" s="334" t="e">
        <f t="shared" si="0"/>
        <v>#REF!</v>
      </c>
      <c r="W81" s="334" t="e">
        <f t="shared" si="0"/>
        <v>#REF!</v>
      </c>
      <c r="X81" s="334" t="e">
        <f t="shared" si="0"/>
        <v>#REF!</v>
      </c>
      <c r="Y81" s="334" t="e">
        <f t="shared" si="0"/>
        <v>#REF!</v>
      </c>
      <c r="Z81" s="334" t="e">
        <f t="shared" si="0"/>
        <v>#REF!</v>
      </c>
      <c r="AA81" s="334" t="e">
        <f t="shared" si="0"/>
        <v>#REF!</v>
      </c>
      <c r="AB81" s="334" t="e">
        <f t="shared" si="0"/>
        <v>#REF!</v>
      </c>
      <c r="AC81" s="334" t="e">
        <f t="shared" si="0"/>
        <v>#REF!</v>
      </c>
      <c r="AD81" s="334" t="e">
        <f t="shared" si="0"/>
        <v>#REF!</v>
      </c>
      <c r="AE81" s="334" t="e">
        <f t="shared" si="0"/>
        <v>#REF!</v>
      </c>
      <c r="AF81" s="334" t="e">
        <f t="shared" si="0"/>
        <v>#REF!</v>
      </c>
      <c r="AG81" s="334" t="e">
        <f t="shared" si="0"/>
        <v>#REF!</v>
      </c>
      <c r="AH81" s="334" t="e">
        <f t="shared" si="0"/>
        <v>#REF!</v>
      </c>
      <c r="AI81" s="334" t="e">
        <f t="shared" si="0"/>
        <v>#REF!</v>
      </c>
      <c r="AJ81" s="334" t="e">
        <f t="shared" si="0"/>
        <v>#REF!</v>
      </c>
      <c r="AK81" s="334" t="e">
        <f t="shared" si="0"/>
        <v>#REF!</v>
      </c>
      <c r="AL81" s="330">
        <f t="shared" si="2"/>
        <v>615481.27</v>
      </c>
      <c r="AM81" s="334">
        <f t="shared" si="1"/>
        <v>615481.27</v>
      </c>
      <c r="AN81" s="334">
        <f t="shared" si="1"/>
        <v>620772.27</v>
      </c>
      <c r="AO81" s="334">
        <f t="shared" si="1"/>
        <v>626272.27</v>
      </c>
      <c r="AP81" s="334">
        <f t="shared" si="1"/>
        <v>629772.27</v>
      </c>
      <c r="AQ81" s="334">
        <f t="shared" si="1"/>
        <v>635218.27</v>
      </c>
      <c r="AR81" s="334">
        <f t="shared" si="1"/>
        <v>637982.27</v>
      </c>
      <c r="AS81" s="334">
        <f t="shared" si="1"/>
        <v>640327.27</v>
      </c>
      <c r="AT81" s="334">
        <f t="shared" si="1"/>
        <v>640327.27</v>
      </c>
      <c r="AU81" s="334">
        <f t="shared" si="1"/>
        <v>643222.27</v>
      </c>
      <c r="AV81" s="334">
        <f t="shared" si="1"/>
        <v>646464.27</v>
      </c>
      <c r="AW81" s="334">
        <f t="shared" si="1"/>
        <v>651082.27</v>
      </c>
      <c r="AX81" s="334">
        <f t="shared" si="1"/>
        <v>654082.27</v>
      </c>
      <c r="AY81" s="334">
        <f t="shared" si="1"/>
        <v>659582.27</v>
      </c>
      <c r="AZ81" s="334">
        <f t="shared" si="1"/>
        <v>665582.27</v>
      </c>
      <c r="BA81" s="334">
        <f t="shared" si="1"/>
        <v>671082.27</v>
      </c>
      <c r="BB81" s="334">
        <f t="shared" si="1"/>
        <v>676294.27</v>
      </c>
      <c r="BC81" s="334">
        <f t="shared" si="1"/>
        <v>678203.27</v>
      </c>
      <c r="BD81" s="334">
        <f t="shared" si="1"/>
        <v>682391.27</v>
      </c>
      <c r="BE81" s="334">
        <f t="shared" si="1"/>
        <v>687745.27</v>
      </c>
      <c r="BF81" s="334">
        <f t="shared" si="1"/>
        <v>692647.27</v>
      </c>
      <c r="BG81" s="334">
        <f t="shared" si="1"/>
        <v>699485.27</v>
      </c>
      <c r="BH81" s="334">
        <f t="shared" si="1"/>
        <v>704788.27</v>
      </c>
      <c r="BI81" s="331">
        <v>740580.27</v>
      </c>
      <c r="BJ81" s="327">
        <v>25263</v>
      </c>
      <c r="BK81" s="332">
        <f t="shared" si="3"/>
        <v>765843.27</v>
      </c>
      <c r="BL81" s="330">
        <v>779390.71000000008</v>
      </c>
      <c r="BM81" s="330">
        <v>812926.71000000008</v>
      </c>
      <c r="BN81" s="330">
        <v>849936.71000000008</v>
      </c>
      <c r="BO81" s="333">
        <v>873067.27</v>
      </c>
      <c r="BP81" s="330">
        <v>907027.27</v>
      </c>
      <c r="BQ81" s="333">
        <v>944714.27</v>
      </c>
      <c r="BR81" s="330">
        <v>977634.27</v>
      </c>
      <c r="BS81" s="333">
        <v>1009201.27</v>
      </c>
      <c r="BT81" s="330">
        <v>970386.4</v>
      </c>
      <c r="BU81" s="333">
        <v>991782.40000000002</v>
      </c>
      <c r="BV81" s="335">
        <v>1010190.4</v>
      </c>
      <c r="BW81" s="330">
        <v>939396.4</v>
      </c>
      <c r="BX81" s="330">
        <v>953109.41</v>
      </c>
      <c r="BY81" s="327">
        <v>977579.35</v>
      </c>
      <c r="BZ81" s="330">
        <v>984269.24</v>
      </c>
      <c r="CA81" s="330">
        <v>986699.42</v>
      </c>
      <c r="CB81" s="330">
        <v>998157.2699999999</v>
      </c>
      <c r="CC81" s="330">
        <v>1010637.22</v>
      </c>
      <c r="CD81" s="330">
        <v>1013620.9400000001</v>
      </c>
      <c r="CE81" s="330">
        <v>1045552.8800000001</v>
      </c>
      <c r="CF81" s="330"/>
      <c r="CH81" s="327"/>
    </row>
    <row r="82" spans="6:86" x14ac:dyDescent="0.35">
      <c r="F82" s="334" t="e">
        <f>#REF!+F57</f>
        <v>#REF!</v>
      </c>
      <c r="G82" s="334" t="e">
        <f t="shared" si="0"/>
        <v>#REF!</v>
      </c>
      <c r="H82" s="334" t="e">
        <f t="shared" si="0"/>
        <v>#REF!</v>
      </c>
      <c r="I82" s="334" t="e">
        <f t="shared" si="0"/>
        <v>#REF!</v>
      </c>
      <c r="J82" s="334" t="e">
        <f t="shared" si="0"/>
        <v>#REF!</v>
      </c>
      <c r="K82" s="334" t="e">
        <f t="shared" si="0"/>
        <v>#REF!</v>
      </c>
      <c r="L82" s="334" t="e">
        <f t="shared" si="0"/>
        <v>#REF!</v>
      </c>
      <c r="M82" s="334" t="e">
        <f t="shared" si="0"/>
        <v>#REF!</v>
      </c>
      <c r="N82" s="334" t="e">
        <f t="shared" si="0"/>
        <v>#REF!</v>
      </c>
      <c r="O82" s="334" t="e">
        <f t="shared" si="0"/>
        <v>#REF!</v>
      </c>
      <c r="P82" s="334" t="e">
        <f t="shared" si="0"/>
        <v>#REF!</v>
      </c>
      <c r="Q82" s="334" t="e">
        <f t="shared" si="0"/>
        <v>#REF!</v>
      </c>
      <c r="R82" s="334" t="e">
        <f t="shared" si="0"/>
        <v>#REF!</v>
      </c>
      <c r="S82" s="334" t="e">
        <f t="shared" si="0"/>
        <v>#REF!</v>
      </c>
      <c r="T82" s="334" t="e">
        <f t="shared" si="0"/>
        <v>#REF!</v>
      </c>
      <c r="U82" s="334" t="e">
        <f t="shared" si="0"/>
        <v>#REF!</v>
      </c>
      <c r="V82" s="334" t="e">
        <f t="shared" si="0"/>
        <v>#REF!</v>
      </c>
      <c r="W82" s="334" t="e">
        <f t="shared" si="0"/>
        <v>#REF!</v>
      </c>
      <c r="X82" s="334" t="e">
        <f t="shared" si="0"/>
        <v>#REF!</v>
      </c>
      <c r="Y82" s="334" t="e">
        <f t="shared" si="0"/>
        <v>#REF!</v>
      </c>
      <c r="Z82" s="334" t="e">
        <f t="shared" si="0"/>
        <v>#REF!</v>
      </c>
      <c r="AA82" s="334" t="e">
        <f t="shared" si="0"/>
        <v>#REF!</v>
      </c>
      <c r="AB82" s="334" t="e">
        <f t="shared" si="0"/>
        <v>#REF!</v>
      </c>
      <c r="AC82" s="334" t="e">
        <f t="shared" si="0"/>
        <v>#REF!</v>
      </c>
      <c r="AD82" s="334" t="e">
        <f t="shared" si="0"/>
        <v>#REF!</v>
      </c>
      <c r="AE82" s="334" t="e">
        <f t="shared" si="0"/>
        <v>#REF!</v>
      </c>
      <c r="AF82" s="334" t="e">
        <f t="shared" si="0"/>
        <v>#REF!</v>
      </c>
      <c r="AG82" s="334" t="e">
        <f t="shared" si="0"/>
        <v>#REF!</v>
      </c>
      <c r="AH82" s="334" t="e">
        <f t="shared" si="0"/>
        <v>#REF!</v>
      </c>
      <c r="AI82" s="334" t="e">
        <f t="shared" si="0"/>
        <v>#REF!</v>
      </c>
      <c r="AJ82" s="334" t="e">
        <f t="shared" si="0"/>
        <v>#REF!</v>
      </c>
      <c r="AK82" s="334" t="e">
        <f t="shared" si="0"/>
        <v>#REF!</v>
      </c>
      <c r="AL82" s="330">
        <f t="shared" si="2"/>
        <v>0</v>
      </c>
      <c r="AM82" s="334">
        <f t="shared" si="1"/>
        <v>0</v>
      </c>
      <c r="AN82" s="334">
        <f t="shared" si="1"/>
        <v>0</v>
      </c>
      <c r="AO82" s="334">
        <f t="shared" si="1"/>
        <v>0</v>
      </c>
      <c r="AP82" s="334">
        <f t="shared" si="1"/>
        <v>0</v>
      </c>
      <c r="AQ82" s="334">
        <f t="shared" si="1"/>
        <v>0</v>
      </c>
      <c r="AR82" s="334">
        <f t="shared" si="1"/>
        <v>0</v>
      </c>
      <c r="AS82" s="334">
        <f t="shared" si="1"/>
        <v>0</v>
      </c>
      <c r="AT82" s="334">
        <f t="shared" si="1"/>
        <v>0</v>
      </c>
      <c r="AU82" s="334">
        <f t="shared" si="1"/>
        <v>0</v>
      </c>
      <c r="AV82" s="334">
        <f t="shared" si="1"/>
        <v>0</v>
      </c>
      <c r="AW82" s="334">
        <f t="shared" si="1"/>
        <v>0</v>
      </c>
      <c r="AX82" s="334">
        <f t="shared" si="1"/>
        <v>0</v>
      </c>
      <c r="AY82" s="334">
        <f t="shared" si="1"/>
        <v>0</v>
      </c>
      <c r="AZ82" s="334">
        <f t="shared" si="1"/>
        <v>0</v>
      </c>
      <c r="BA82" s="334">
        <f t="shared" si="1"/>
        <v>0</v>
      </c>
      <c r="BB82" s="334">
        <f t="shared" si="1"/>
        <v>0</v>
      </c>
      <c r="BC82" s="334">
        <f t="shared" si="1"/>
        <v>0</v>
      </c>
      <c r="BD82" s="334">
        <f t="shared" si="1"/>
        <v>0</v>
      </c>
      <c r="BE82" s="334">
        <f t="shared" si="1"/>
        <v>0</v>
      </c>
      <c r="BF82" s="334">
        <f t="shared" si="1"/>
        <v>0</v>
      </c>
      <c r="BG82" s="334">
        <f t="shared" si="1"/>
        <v>0</v>
      </c>
      <c r="BH82" s="334">
        <f t="shared" si="1"/>
        <v>0</v>
      </c>
      <c r="BI82" s="331">
        <v>0</v>
      </c>
      <c r="BJ82" s="327">
        <v>0</v>
      </c>
      <c r="BK82" s="332">
        <f t="shared" si="3"/>
        <v>0</v>
      </c>
      <c r="BL82" s="330">
        <v>0</v>
      </c>
      <c r="BM82" s="330">
        <v>0</v>
      </c>
      <c r="BN82" s="330">
        <v>0</v>
      </c>
      <c r="BO82" s="333">
        <v>0</v>
      </c>
      <c r="BP82" s="330">
        <v>0</v>
      </c>
      <c r="BQ82" s="333">
        <v>0</v>
      </c>
      <c r="BR82" s="330">
        <v>0</v>
      </c>
      <c r="BS82" s="333">
        <v>0</v>
      </c>
      <c r="BT82" s="330">
        <v>0</v>
      </c>
      <c r="BU82" s="333">
        <v>0</v>
      </c>
      <c r="BV82" s="330">
        <v>0</v>
      </c>
      <c r="BW82" s="330">
        <v>1022</v>
      </c>
      <c r="BX82" s="330">
        <v>6948</v>
      </c>
      <c r="BY82" s="327">
        <v>15608.418000000001</v>
      </c>
      <c r="BZ82" s="330">
        <v>21590.418000000001</v>
      </c>
      <c r="CA82" s="330">
        <v>27254.418000000001</v>
      </c>
      <c r="CB82" s="330">
        <v>44941.188227587954</v>
      </c>
      <c r="CC82" s="330">
        <v>67876.8611083219</v>
      </c>
      <c r="CD82" s="330">
        <v>68015.188729673013</v>
      </c>
      <c r="CE82" s="330">
        <v>69355.153408572107</v>
      </c>
      <c r="CF82" s="330"/>
      <c r="CH82" s="327"/>
    </row>
    <row r="83" spans="6:86" x14ac:dyDescent="0.35">
      <c r="F83" s="334" t="e">
        <f>#REF!+F58</f>
        <v>#REF!</v>
      </c>
      <c r="G83" s="334" t="e">
        <f t="shared" si="0"/>
        <v>#REF!</v>
      </c>
      <c r="H83" s="334" t="e">
        <f t="shared" si="0"/>
        <v>#REF!</v>
      </c>
      <c r="I83" s="334" t="e">
        <f t="shared" si="0"/>
        <v>#REF!</v>
      </c>
      <c r="J83" s="334" t="e">
        <f t="shared" si="0"/>
        <v>#REF!</v>
      </c>
      <c r="K83" s="334" t="e">
        <f t="shared" si="0"/>
        <v>#REF!</v>
      </c>
      <c r="L83" s="334" t="e">
        <f t="shared" si="0"/>
        <v>#REF!</v>
      </c>
      <c r="M83" s="334" t="e">
        <f t="shared" si="0"/>
        <v>#REF!</v>
      </c>
      <c r="N83" s="334" t="e">
        <f t="shared" si="0"/>
        <v>#REF!</v>
      </c>
      <c r="O83" s="334" t="e">
        <f t="shared" si="0"/>
        <v>#REF!</v>
      </c>
      <c r="P83" s="334" t="e">
        <f t="shared" si="0"/>
        <v>#REF!</v>
      </c>
      <c r="Q83" s="334" t="e">
        <f t="shared" si="0"/>
        <v>#REF!</v>
      </c>
      <c r="R83" s="334" t="e">
        <f t="shared" si="0"/>
        <v>#REF!</v>
      </c>
      <c r="S83" s="334" t="e">
        <f t="shared" si="0"/>
        <v>#REF!</v>
      </c>
      <c r="T83" s="334" t="e">
        <f t="shared" si="0"/>
        <v>#REF!</v>
      </c>
      <c r="U83" s="334" t="e">
        <f t="shared" si="0"/>
        <v>#REF!</v>
      </c>
      <c r="V83" s="334" t="e">
        <f t="shared" si="0"/>
        <v>#REF!</v>
      </c>
      <c r="W83" s="334" t="e">
        <f t="shared" si="0"/>
        <v>#REF!</v>
      </c>
      <c r="X83" s="334" t="e">
        <f t="shared" si="0"/>
        <v>#REF!</v>
      </c>
      <c r="Y83" s="334" t="e">
        <f t="shared" si="0"/>
        <v>#REF!</v>
      </c>
      <c r="Z83" s="334" t="e">
        <f t="shared" si="0"/>
        <v>#REF!</v>
      </c>
      <c r="AA83" s="334" t="e">
        <f t="shared" si="0"/>
        <v>#REF!</v>
      </c>
      <c r="AB83" s="334" t="e">
        <f t="shared" si="0"/>
        <v>#REF!</v>
      </c>
      <c r="AC83" s="334" t="e">
        <f t="shared" si="0"/>
        <v>#REF!</v>
      </c>
      <c r="AD83" s="334" t="e">
        <f t="shared" si="0"/>
        <v>#REF!</v>
      </c>
      <c r="AE83" s="334" t="e">
        <f t="shared" si="0"/>
        <v>#REF!</v>
      </c>
      <c r="AF83" s="334" t="e">
        <f t="shared" si="0"/>
        <v>#REF!</v>
      </c>
      <c r="AG83" s="334" t="e">
        <f t="shared" si="0"/>
        <v>#REF!</v>
      </c>
      <c r="AH83" s="334" t="e">
        <f t="shared" si="0"/>
        <v>#REF!</v>
      </c>
      <c r="AI83" s="334" t="e">
        <f t="shared" si="0"/>
        <v>#REF!</v>
      </c>
      <c r="AJ83" s="334" t="e">
        <f t="shared" si="0"/>
        <v>#REF!</v>
      </c>
      <c r="AK83" s="334" t="e">
        <f t="shared" si="0"/>
        <v>#REF!</v>
      </c>
      <c r="AL83" s="330">
        <f t="shared" si="2"/>
        <v>0</v>
      </c>
      <c r="AM83" s="334">
        <f t="shared" si="1"/>
        <v>0</v>
      </c>
      <c r="AN83" s="334">
        <f t="shared" si="1"/>
        <v>0</v>
      </c>
      <c r="AO83" s="334">
        <f t="shared" si="1"/>
        <v>0</v>
      </c>
      <c r="AP83" s="334">
        <f t="shared" si="1"/>
        <v>0</v>
      </c>
      <c r="AQ83" s="334">
        <f t="shared" si="1"/>
        <v>0</v>
      </c>
      <c r="AR83" s="334">
        <f t="shared" si="1"/>
        <v>0</v>
      </c>
      <c r="AS83" s="334">
        <f t="shared" si="1"/>
        <v>0</v>
      </c>
      <c r="AT83" s="334">
        <f t="shared" si="1"/>
        <v>0</v>
      </c>
      <c r="AU83" s="334">
        <f t="shared" si="1"/>
        <v>0</v>
      </c>
      <c r="AV83" s="334">
        <f t="shared" si="1"/>
        <v>0</v>
      </c>
      <c r="AW83" s="334">
        <f t="shared" si="1"/>
        <v>0</v>
      </c>
      <c r="AX83" s="334">
        <f t="shared" si="1"/>
        <v>0</v>
      </c>
      <c r="AY83" s="334">
        <f t="shared" si="1"/>
        <v>0</v>
      </c>
      <c r="AZ83" s="334">
        <f t="shared" si="1"/>
        <v>0</v>
      </c>
      <c r="BA83" s="334">
        <f t="shared" si="1"/>
        <v>0</v>
      </c>
      <c r="BB83" s="334">
        <f t="shared" si="1"/>
        <v>0</v>
      </c>
      <c r="BC83" s="334">
        <f t="shared" si="1"/>
        <v>0</v>
      </c>
      <c r="BD83" s="334">
        <f t="shared" si="1"/>
        <v>0</v>
      </c>
      <c r="BE83" s="334">
        <f t="shared" si="1"/>
        <v>0</v>
      </c>
      <c r="BF83" s="334">
        <f t="shared" si="1"/>
        <v>0</v>
      </c>
      <c r="BG83" s="334">
        <f t="shared" si="1"/>
        <v>0</v>
      </c>
      <c r="BH83" s="334">
        <f t="shared" si="1"/>
        <v>0</v>
      </c>
      <c r="BI83" s="331">
        <v>0</v>
      </c>
      <c r="BJ83" s="327">
        <v>0</v>
      </c>
      <c r="BK83" s="332">
        <f t="shared" si="3"/>
        <v>0</v>
      </c>
      <c r="BL83" s="330">
        <v>0</v>
      </c>
      <c r="BM83" s="330">
        <v>0</v>
      </c>
      <c r="BN83" s="330">
        <v>0</v>
      </c>
      <c r="BO83" s="333">
        <v>0</v>
      </c>
      <c r="BP83" s="330">
        <v>0</v>
      </c>
      <c r="BQ83" s="333">
        <v>0</v>
      </c>
      <c r="BR83" s="330">
        <v>0</v>
      </c>
      <c r="BS83" s="333">
        <v>0</v>
      </c>
      <c r="BT83" s="330">
        <v>241.92</v>
      </c>
      <c r="BU83" s="333">
        <v>241.92</v>
      </c>
      <c r="BV83" s="330">
        <v>241.92</v>
      </c>
      <c r="BW83" s="330">
        <v>241.92</v>
      </c>
      <c r="BX83" s="330">
        <v>241.92</v>
      </c>
      <c r="BY83" s="327">
        <v>241.92</v>
      </c>
      <c r="BZ83" s="330">
        <v>475.91999999999996</v>
      </c>
      <c r="CA83" s="330">
        <v>11549.38</v>
      </c>
      <c r="CB83" s="330">
        <v>13679.38</v>
      </c>
      <c r="CC83" s="330">
        <v>25125.729999999996</v>
      </c>
      <c r="CD83" s="330">
        <v>33228.949999999997</v>
      </c>
      <c r="CE83" s="330">
        <v>35374.950000000004</v>
      </c>
      <c r="CF83" s="330"/>
      <c r="CH83" s="327"/>
    </row>
    <row r="84" spans="6:86" x14ac:dyDescent="0.35">
      <c r="F84" s="334" t="e">
        <f>#REF!+F59</f>
        <v>#REF!</v>
      </c>
      <c r="G84" s="334" t="e">
        <f t="shared" si="0"/>
        <v>#REF!</v>
      </c>
      <c r="H84" s="334" t="e">
        <f t="shared" si="0"/>
        <v>#REF!</v>
      </c>
      <c r="I84" s="334" t="e">
        <f t="shared" si="0"/>
        <v>#REF!</v>
      </c>
      <c r="J84" s="334" t="e">
        <f t="shared" si="0"/>
        <v>#REF!</v>
      </c>
      <c r="K84" s="334" t="e">
        <f t="shared" si="0"/>
        <v>#REF!</v>
      </c>
      <c r="L84" s="334" t="e">
        <f t="shared" si="0"/>
        <v>#REF!</v>
      </c>
      <c r="M84" s="334" t="e">
        <f t="shared" si="0"/>
        <v>#REF!</v>
      </c>
      <c r="N84" s="334" t="e">
        <f t="shared" si="0"/>
        <v>#REF!</v>
      </c>
      <c r="O84" s="334" t="e">
        <f t="shared" si="0"/>
        <v>#REF!</v>
      </c>
      <c r="P84" s="334" t="e">
        <f t="shared" si="0"/>
        <v>#REF!</v>
      </c>
      <c r="Q84" s="334" t="e">
        <f t="shared" si="0"/>
        <v>#REF!</v>
      </c>
      <c r="R84" s="334" t="e">
        <f t="shared" si="0"/>
        <v>#REF!</v>
      </c>
      <c r="S84" s="334" t="e">
        <f t="shared" si="0"/>
        <v>#REF!</v>
      </c>
      <c r="T84" s="334" t="e">
        <f t="shared" si="0"/>
        <v>#REF!</v>
      </c>
      <c r="U84" s="334" t="e">
        <f t="shared" si="0"/>
        <v>#REF!</v>
      </c>
      <c r="V84" s="334" t="e">
        <f t="shared" si="0"/>
        <v>#REF!</v>
      </c>
      <c r="W84" s="334" t="e">
        <f t="shared" si="0"/>
        <v>#REF!</v>
      </c>
      <c r="X84" s="334" t="e">
        <f t="shared" si="0"/>
        <v>#REF!</v>
      </c>
      <c r="Y84" s="334" t="e">
        <f t="shared" si="0"/>
        <v>#REF!</v>
      </c>
      <c r="Z84" s="334" t="e">
        <f t="shared" si="0"/>
        <v>#REF!</v>
      </c>
      <c r="AA84" s="334" t="e">
        <f t="shared" si="0"/>
        <v>#REF!</v>
      </c>
      <c r="AB84" s="334" t="e">
        <f t="shared" si="0"/>
        <v>#REF!</v>
      </c>
      <c r="AC84" s="334" t="e">
        <f t="shared" si="0"/>
        <v>#REF!</v>
      </c>
      <c r="AD84" s="334" t="e">
        <f t="shared" si="0"/>
        <v>#REF!</v>
      </c>
      <c r="AE84" s="334" t="e">
        <f t="shared" si="0"/>
        <v>#REF!</v>
      </c>
      <c r="AF84" s="334" t="e">
        <f t="shared" si="0"/>
        <v>#REF!</v>
      </c>
      <c r="AG84" s="334" t="e">
        <f t="shared" si="0"/>
        <v>#REF!</v>
      </c>
      <c r="AH84" s="334" t="e">
        <f t="shared" si="0"/>
        <v>#REF!</v>
      </c>
      <c r="AI84" s="334" t="e">
        <f t="shared" si="0"/>
        <v>#REF!</v>
      </c>
      <c r="AJ84" s="334" t="e">
        <f t="shared" si="0"/>
        <v>#REF!</v>
      </c>
      <c r="AK84" s="334" t="e">
        <f t="shared" si="0"/>
        <v>#REF!</v>
      </c>
      <c r="AL84" s="330">
        <f t="shared" si="2"/>
        <v>0</v>
      </c>
      <c r="AM84" s="334">
        <f t="shared" si="1"/>
        <v>0</v>
      </c>
      <c r="AN84" s="334">
        <f t="shared" si="1"/>
        <v>0</v>
      </c>
      <c r="AO84" s="334">
        <f t="shared" si="1"/>
        <v>0</v>
      </c>
      <c r="AP84" s="334">
        <f t="shared" si="1"/>
        <v>0</v>
      </c>
      <c r="AQ84" s="334">
        <f t="shared" si="1"/>
        <v>0</v>
      </c>
      <c r="AR84" s="334">
        <f t="shared" si="1"/>
        <v>0</v>
      </c>
      <c r="AS84" s="334">
        <f t="shared" si="1"/>
        <v>0</v>
      </c>
      <c r="AT84" s="334">
        <f t="shared" si="1"/>
        <v>0</v>
      </c>
      <c r="AU84" s="334">
        <f t="shared" si="1"/>
        <v>0</v>
      </c>
      <c r="AV84" s="334">
        <f t="shared" si="1"/>
        <v>0</v>
      </c>
      <c r="AW84" s="334">
        <f t="shared" si="1"/>
        <v>0</v>
      </c>
      <c r="AX84" s="334">
        <f t="shared" si="1"/>
        <v>0</v>
      </c>
      <c r="AY84" s="334">
        <f t="shared" si="1"/>
        <v>0</v>
      </c>
      <c r="AZ84" s="334">
        <f t="shared" si="1"/>
        <v>0</v>
      </c>
      <c r="BA84" s="334">
        <f t="shared" si="1"/>
        <v>0</v>
      </c>
      <c r="BB84" s="334">
        <f t="shared" si="1"/>
        <v>0</v>
      </c>
      <c r="BC84" s="334">
        <f t="shared" si="1"/>
        <v>0</v>
      </c>
      <c r="BD84" s="334">
        <f t="shared" si="1"/>
        <v>0</v>
      </c>
      <c r="BE84" s="334">
        <f t="shared" si="1"/>
        <v>0</v>
      </c>
      <c r="BF84" s="334">
        <f t="shared" si="1"/>
        <v>0</v>
      </c>
      <c r="BG84" s="334">
        <f t="shared" si="1"/>
        <v>0</v>
      </c>
      <c r="BH84" s="334">
        <f t="shared" si="1"/>
        <v>0</v>
      </c>
      <c r="BI84" s="331">
        <v>0</v>
      </c>
      <c r="BJ84" s="327">
        <v>0</v>
      </c>
      <c r="BK84" s="332">
        <f t="shared" si="3"/>
        <v>0</v>
      </c>
      <c r="BL84" s="330">
        <v>0</v>
      </c>
      <c r="BM84" s="330">
        <v>0</v>
      </c>
      <c r="BN84" s="330">
        <v>0</v>
      </c>
      <c r="BO84" s="333">
        <v>0</v>
      </c>
      <c r="BP84" s="330">
        <v>0</v>
      </c>
      <c r="BQ84" s="333">
        <v>0</v>
      </c>
      <c r="BR84" s="330">
        <v>0</v>
      </c>
      <c r="BS84" s="333">
        <v>0</v>
      </c>
      <c r="BT84" s="330">
        <v>0</v>
      </c>
      <c r="BU84" s="333">
        <v>0</v>
      </c>
      <c r="BV84" s="330">
        <v>0</v>
      </c>
      <c r="BW84" s="330">
        <v>0</v>
      </c>
      <c r="BX84" s="330">
        <v>0</v>
      </c>
      <c r="BY84" s="327">
        <v>0</v>
      </c>
      <c r="BZ84" s="330">
        <v>0</v>
      </c>
      <c r="CA84" s="330">
        <v>0</v>
      </c>
      <c r="CB84" s="330"/>
      <c r="CC84" s="330"/>
      <c r="CD84" s="330"/>
      <c r="CE84" s="330">
        <v>8811.4</v>
      </c>
      <c r="CF84" s="330"/>
      <c r="CH84" s="327"/>
    </row>
    <row r="85" spans="6:86" hidden="1" x14ac:dyDescent="0.35">
      <c r="F85" s="334" t="e">
        <f>#REF!+F60</f>
        <v>#REF!</v>
      </c>
      <c r="G85" s="334" t="e">
        <f t="shared" si="0"/>
        <v>#REF!</v>
      </c>
      <c r="H85" s="334" t="e">
        <f t="shared" si="0"/>
        <v>#REF!</v>
      </c>
      <c r="I85" s="334" t="e">
        <f t="shared" si="0"/>
        <v>#REF!</v>
      </c>
      <c r="J85" s="334" t="e">
        <f t="shared" si="0"/>
        <v>#REF!</v>
      </c>
      <c r="K85" s="334" t="e">
        <f t="shared" si="0"/>
        <v>#REF!</v>
      </c>
      <c r="L85" s="334" t="e">
        <f t="shared" si="0"/>
        <v>#REF!</v>
      </c>
      <c r="M85" s="334" t="e">
        <f t="shared" si="0"/>
        <v>#REF!</v>
      </c>
      <c r="N85" s="334" t="e">
        <f t="shared" si="0"/>
        <v>#REF!</v>
      </c>
      <c r="O85" s="334" t="e">
        <f t="shared" si="0"/>
        <v>#REF!</v>
      </c>
      <c r="P85" s="334" t="e">
        <f t="shared" si="0"/>
        <v>#REF!</v>
      </c>
      <c r="Q85" s="334" t="e">
        <f t="shared" si="0"/>
        <v>#REF!</v>
      </c>
      <c r="R85" s="334" t="e">
        <f t="shared" si="0"/>
        <v>#REF!</v>
      </c>
      <c r="S85" s="334" t="e">
        <f t="shared" si="0"/>
        <v>#REF!</v>
      </c>
      <c r="T85" s="334" t="e">
        <f t="shared" si="0"/>
        <v>#REF!</v>
      </c>
      <c r="U85" s="334" t="e">
        <f t="shared" si="0"/>
        <v>#REF!</v>
      </c>
      <c r="V85" s="334" t="e">
        <f t="shared" si="0"/>
        <v>#REF!</v>
      </c>
      <c r="W85" s="334" t="e">
        <f t="shared" si="0"/>
        <v>#REF!</v>
      </c>
      <c r="X85" s="334" t="e">
        <f t="shared" si="0"/>
        <v>#REF!</v>
      </c>
      <c r="Y85" s="334" t="e">
        <f t="shared" si="0"/>
        <v>#REF!</v>
      </c>
      <c r="Z85" s="334" t="e">
        <f t="shared" si="0"/>
        <v>#REF!</v>
      </c>
      <c r="AA85" s="334" t="e">
        <f t="shared" si="0"/>
        <v>#REF!</v>
      </c>
      <c r="AB85" s="334" t="e">
        <f t="shared" si="0"/>
        <v>#REF!</v>
      </c>
      <c r="AC85" s="334" t="e">
        <f t="shared" si="0"/>
        <v>#REF!</v>
      </c>
      <c r="AD85" s="334" t="e">
        <f t="shared" si="0"/>
        <v>#REF!</v>
      </c>
      <c r="AE85" s="334" t="e">
        <f t="shared" si="0"/>
        <v>#REF!</v>
      </c>
      <c r="AF85" s="334" t="e">
        <f t="shared" si="0"/>
        <v>#REF!</v>
      </c>
      <c r="AG85" s="334" t="e">
        <f t="shared" si="0"/>
        <v>#REF!</v>
      </c>
      <c r="AH85" s="334" t="e">
        <f t="shared" si="0"/>
        <v>#REF!</v>
      </c>
      <c r="AI85" s="334" t="e">
        <f t="shared" si="0"/>
        <v>#REF!</v>
      </c>
      <c r="AJ85" s="334" t="e">
        <f t="shared" si="0"/>
        <v>#REF!</v>
      </c>
      <c r="AK85" s="334" t="e">
        <f t="shared" si="0"/>
        <v>#REF!</v>
      </c>
      <c r="AL85" s="330">
        <f t="shared" si="2"/>
        <v>1118.0999999999999</v>
      </c>
      <c r="AM85" s="334">
        <f t="shared" si="1"/>
        <v>1118.0999999999999</v>
      </c>
      <c r="AN85" s="334">
        <f t="shared" si="1"/>
        <v>1118.0999999999999</v>
      </c>
      <c r="AO85" s="334">
        <f t="shared" si="1"/>
        <v>1173.8999999999999</v>
      </c>
      <c r="AP85" s="334">
        <f t="shared" si="1"/>
        <v>1173.8999999999999</v>
      </c>
      <c r="AQ85" s="334">
        <f t="shared" si="1"/>
        <v>1173.8999999999999</v>
      </c>
      <c r="AR85" s="334">
        <f t="shared" si="1"/>
        <v>1173.8999999999999</v>
      </c>
      <c r="AS85" s="334">
        <f t="shared" si="1"/>
        <v>1173.8999999999999</v>
      </c>
      <c r="AT85" s="334">
        <f t="shared" si="1"/>
        <v>1173.8999999999999</v>
      </c>
      <c r="AU85" s="334">
        <f t="shared" si="1"/>
        <v>1173.8999999999999</v>
      </c>
      <c r="AV85" s="334">
        <f t="shared" si="1"/>
        <v>1173.8999999999999</v>
      </c>
      <c r="AW85" s="334">
        <f t="shared" si="1"/>
        <v>1173.8999999999999</v>
      </c>
      <c r="AX85" s="334">
        <f t="shared" si="1"/>
        <v>1173.8999999999999</v>
      </c>
      <c r="AY85" s="334">
        <f t="shared" si="1"/>
        <v>1228.3899999999999</v>
      </c>
      <c r="AZ85" s="334">
        <f t="shared" si="1"/>
        <v>1281.0899999999999</v>
      </c>
      <c r="BA85" s="334">
        <f t="shared" si="1"/>
        <v>1281.0899999999999</v>
      </c>
      <c r="BB85" s="334">
        <f t="shared" si="1"/>
        <v>1388.71</v>
      </c>
      <c r="BC85" s="334">
        <f t="shared" si="1"/>
        <v>1388.71</v>
      </c>
      <c r="BD85" s="334">
        <f t="shared" si="1"/>
        <v>1388.71</v>
      </c>
      <c r="BE85" s="334">
        <f t="shared" si="1"/>
        <v>1501.64</v>
      </c>
      <c r="BF85" s="334">
        <f t="shared" si="1"/>
        <v>1558.8000000000002</v>
      </c>
      <c r="BG85" s="334">
        <f t="shared" si="1"/>
        <v>1558.8000000000002</v>
      </c>
      <c r="BH85" s="334">
        <f t="shared" si="1"/>
        <v>1558.8000000000002</v>
      </c>
      <c r="BI85" s="331">
        <v>1558.8</v>
      </c>
      <c r="BJ85" s="327">
        <v>0</v>
      </c>
      <c r="BK85" s="332">
        <f t="shared" si="3"/>
        <v>1558.8</v>
      </c>
      <c r="BL85" s="330">
        <v>1869.71</v>
      </c>
      <c r="BM85" s="330">
        <v>1869.71</v>
      </c>
      <c r="BN85" s="330">
        <v>2229.5100000000002</v>
      </c>
      <c r="BO85" s="333">
        <v>2419.0000000000005</v>
      </c>
      <c r="BP85" s="330">
        <v>2419.0000000000005</v>
      </c>
      <c r="BQ85" s="333">
        <v>2419.0000000000005</v>
      </c>
      <c r="BR85" s="330">
        <v>2419.0000000000005</v>
      </c>
      <c r="BS85" s="333">
        <v>2419.0000000000005</v>
      </c>
      <c r="BT85" s="330">
        <v>2602.84</v>
      </c>
      <c r="BU85" s="333">
        <v>2602.84</v>
      </c>
      <c r="BV85" s="330">
        <v>2602.84</v>
      </c>
      <c r="BW85" s="330">
        <v>3171.1180000000004</v>
      </c>
      <c r="BX85" s="330">
        <v>3171.1180000000004</v>
      </c>
      <c r="BY85" s="327">
        <v>13895.68</v>
      </c>
      <c r="BZ85" s="330">
        <v>14230.68</v>
      </c>
      <c r="CA85" s="330">
        <v>14615.64</v>
      </c>
      <c r="CB85" s="330">
        <v>0</v>
      </c>
      <c r="CC85" s="330">
        <v>300</v>
      </c>
      <c r="CD85" s="330"/>
      <c r="CE85" s="330"/>
      <c r="CF85" s="330"/>
      <c r="CH85" s="327"/>
    </row>
    <row r="86" spans="6:86" x14ac:dyDescent="0.35">
      <c r="F86" s="334" t="e">
        <f>#REF!+F61</f>
        <v>#REF!</v>
      </c>
      <c r="G86" s="334" t="e">
        <f t="shared" si="0"/>
        <v>#REF!</v>
      </c>
      <c r="H86" s="334" t="e">
        <f t="shared" si="0"/>
        <v>#REF!</v>
      </c>
      <c r="I86" s="334" t="e">
        <f t="shared" si="0"/>
        <v>#REF!</v>
      </c>
      <c r="J86" s="334" t="e">
        <f t="shared" si="0"/>
        <v>#REF!</v>
      </c>
      <c r="K86" s="334" t="e">
        <f t="shared" si="0"/>
        <v>#REF!</v>
      </c>
      <c r="L86" s="334" t="e">
        <f t="shared" si="0"/>
        <v>#REF!</v>
      </c>
      <c r="M86" s="334" t="e">
        <f t="shared" si="0"/>
        <v>#REF!</v>
      </c>
      <c r="N86" s="334" t="e">
        <f t="shared" ref="N86:AK86" si="4">M86+N61</f>
        <v>#REF!</v>
      </c>
      <c r="O86" s="334" t="e">
        <f t="shared" si="4"/>
        <v>#REF!</v>
      </c>
      <c r="P86" s="334" t="e">
        <f t="shared" si="4"/>
        <v>#REF!</v>
      </c>
      <c r="Q86" s="334" t="e">
        <f t="shared" si="4"/>
        <v>#REF!</v>
      </c>
      <c r="R86" s="334" t="e">
        <f t="shared" si="4"/>
        <v>#REF!</v>
      </c>
      <c r="S86" s="334" t="e">
        <f t="shared" si="4"/>
        <v>#REF!</v>
      </c>
      <c r="T86" s="334" t="e">
        <f t="shared" si="4"/>
        <v>#REF!</v>
      </c>
      <c r="U86" s="334" t="e">
        <f t="shared" si="4"/>
        <v>#REF!</v>
      </c>
      <c r="V86" s="334" t="e">
        <f t="shared" si="4"/>
        <v>#REF!</v>
      </c>
      <c r="W86" s="334" t="e">
        <f t="shared" si="4"/>
        <v>#REF!</v>
      </c>
      <c r="X86" s="334" t="e">
        <f t="shared" si="4"/>
        <v>#REF!</v>
      </c>
      <c r="Y86" s="334" t="e">
        <f t="shared" si="4"/>
        <v>#REF!</v>
      </c>
      <c r="Z86" s="334" t="e">
        <f t="shared" si="4"/>
        <v>#REF!</v>
      </c>
      <c r="AA86" s="334" t="e">
        <f t="shared" si="4"/>
        <v>#REF!</v>
      </c>
      <c r="AB86" s="334" t="e">
        <f t="shared" si="4"/>
        <v>#REF!</v>
      </c>
      <c r="AC86" s="334" t="e">
        <f t="shared" si="4"/>
        <v>#REF!</v>
      </c>
      <c r="AD86" s="334" t="e">
        <f t="shared" si="4"/>
        <v>#REF!</v>
      </c>
      <c r="AE86" s="334" t="e">
        <f t="shared" si="4"/>
        <v>#REF!</v>
      </c>
      <c r="AF86" s="334" t="e">
        <f t="shared" si="4"/>
        <v>#REF!</v>
      </c>
      <c r="AG86" s="334" t="e">
        <f t="shared" si="4"/>
        <v>#REF!</v>
      </c>
      <c r="AH86" s="334" t="e">
        <f t="shared" si="4"/>
        <v>#REF!</v>
      </c>
      <c r="AI86" s="334" t="e">
        <f t="shared" si="4"/>
        <v>#REF!</v>
      </c>
      <c r="AJ86" s="334" t="e">
        <f t="shared" si="4"/>
        <v>#REF!</v>
      </c>
      <c r="AK86" s="334" t="e">
        <f t="shared" si="4"/>
        <v>#REF!</v>
      </c>
      <c r="AL86" s="330">
        <f t="shared" si="2"/>
        <v>5175.63</v>
      </c>
      <c r="AM86" s="334">
        <f t="shared" si="1"/>
        <v>5175.63</v>
      </c>
      <c r="AN86" s="334">
        <f t="shared" si="1"/>
        <v>5175.63</v>
      </c>
      <c r="AO86" s="334">
        <f t="shared" si="1"/>
        <v>5302.63</v>
      </c>
      <c r="AP86" s="334">
        <f t="shared" si="1"/>
        <v>5436.63</v>
      </c>
      <c r="AQ86" s="334">
        <f t="shared" si="1"/>
        <v>5556.63</v>
      </c>
      <c r="AR86" s="334">
        <f t="shared" si="1"/>
        <v>5556.63</v>
      </c>
      <c r="AS86" s="334">
        <f t="shared" si="1"/>
        <v>5678.63</v>
      </c>
      <c r="AT86" s="334">
        <f t="shared" si="1"/>
        <v>5678.63</v>
      </c>
      <c r="AU86" s="334">
        <f t="shared" si="1"/>
        <v>5788.63</v>
      </c>
      <c r="AV86" s="334">
        <f t="shared" si="1"/>
        <v>6065.63</v>
      </c>
      <c r="AW86" s="334">
        <f t="shared" si="1"/>
        <v>6175.63</v>
      </c>
      <c r="AX86" s="334">
        <f t="shared" si="1"/>
        <v>6265.63</v>
      </c>
      <c r="AY86" s="334">
        <f t="shared" si="1"/>
        <v>6355.63</v>
      </c>
      <c r="AZ86" s="334">
        <f t="shared" si="1"/>
        <v>6785.63</v>
      </c>
      <c r="BA86" s="334">
        <f t="shared" si="1"/>
        <v>6785.63</v>
      </c>
      <c r="BB86" s="334">
        <f t="shared" si="1"/>
        <v>6876.13</v>
      </c>
      <c r="BC86" s="334">
        <f t="shared" si="1"/>
        <v>6876.13</v>
      </c>
      <c r="BD86" s="334">
        <f t="shared" si="1"/>
        <v>6876.13</v>
      </c>
      <c r="BE86" s="334">
        <f t="shared" si="1"/>
        <v>7015.13</v>
      </c>
      <c r="BF86" s="334">
        <f t="shared" si="1"/>
        <v>7222.13</v>
      </c>
      <c r="BG86" s="334">
        <f t="shared" si="1"/>
        <v>7328.56</v>
      </c>
      <c r="BH86" s="334">
        <f t="shared" si="1"/>
        <v>7328.56</v>
      </c>
      <c r="BI86" s="331">
        <v>8335.15</v>
      </c>
      <c r="BJ86" s="327">
        <v>781</v>
      </c>
      <c r="BK86" s="332">
        <f t="shared" si="3"/>
        <v>9116.15</v>
      </c>
      <c r="BL86" s="330">
        <v>8513.9</v>
      </c>
      <c r="BM86" s="330">
        <v>9949.9</v>
      </c>
      <c r="BN86" s="330">
        <v>10900.9</v>
      </c>
      <c r="BO86" s="333">
        <v>12040.04</v>
      </c>
      <c r="BP86" s="330">
        <v>12207.04</v>
      </c>
      <c r="BQ86" s="333">
        <v>12477.04</v>
      </c>
      <c r="BR86" s="330">
        <v>12650.04</v>
      </c>
      <c r="BS86" s="333">
        <v>12600.539569123197</v>
      </c>
      <c r="BT86" s="330">
        <v>12516.380000000001</v>
      </c>
      <c r="BU86" s="333">
        <v>12907.02</v>
      </c>
      <c r="BV86" s="330">
        <v>12992.02</v>
      </c>
      <c r="BW86" s="330">
        <v>13158.02</v>
      </c>
      <c r="BX86" s="330">
        <v>13556.220000000001</v>
      </c>
      <c r="BY86" s="327">
        <v>13895.68</v>
      </c>
      <c r="BZ86" s="330">
        <v>14230.68</v>
      </c>
      <c r="CA86" s="330">
        <v>14615.64</v>
      </c>
      <c r="CB86" s="330">
        <v>15304.119999999999</v>
      </c>
      <c r="CC86" s="330">
        <v>15808.630000000001</v>
      </c>
      <c r="CD86" s="330">
        <v>15887.880000000001</v>
      </c>
      <c r="CE86" s="330">
        <v>20405.240313412953</v>
      </c>
      <c r="CF86" s="330"/>
      <c r="CH86" s="327"/>
    </row>
    <row r="87" spans="6:86" x14ac:dyDescent="0.35">
      <c r="F87" s="334" t="e">
        <f>#REF!+F62</f>
        <v>#REF!</v>
      </c>
      <c r="G87" s="334" t="e">
        <f t="shared" ref="G87:AK95" si="5">F87+G62</f>
        <v>#REF!</v>
      </c>
      <c r="H87" s="334" t="e">
        <f t="shared" si="5"/>
        <v>#REF!</v>
      </c>
      <c r="I87" s="334" t="e">
        <f t="shared" si="5"/>
        <v>#REF!</v>
      </c>
      <c r="J87" s="334" t="e">
        <f t="shared" si="5"/>
        <v>#REF!</v>
      </c>
      <c r="K87" s="334" t="e">
        <f t="shared" si="5"/>
        <v>#REF!</v>
      </c>
      <c r="L87" s="334" t="e">
        <f t="shared" si="5"/>
        <v>#REF!</v>
      </c>
      <c r="M87" s="334" t="e">
        <f t="shared" si="5"/>
        <v>#REF!</v>
      </c>
      <c r="N87" s="334" t="e">
        <f t="shared" si="5"/>
        <v>#REF!</v>
      </c>
      <c r="O87" s="334" t="e">
        <f t="shared" si="5"/>
        <v>#REF!</v>
      </c>
      <c r="P87" s="334" t="e">
        <f t="shared" si="5"/>
        <v>#REF!</v>
      </c>
      <c r="Q87" s="334" t="e">
        <f t="shared" si="5"/>
        <v>#REF!</v>
      </c>
      <c r="R87" s="334" t="e">
        <f t="shared" si="5"/>
        <v>#REF!</v>
      </c>
      <c r="S87" s="334" t="e">
        <f t="shared" si="5"/>
        <v>#REF!</v>
      </c>
      <c r="T87" s="334" t="e">
        <f t="shared" si="5"/>
        <v>#REF!</v>
      </c>
      <c r="U87" s="334" t="e">
        <f t="shared" si="5"/>
        <v>#REF!</v>
      </c>
      <c r="V87" s="334" t="e">
        <f t="shared" si="5"/>
        <v>#REF!</v>
      </c>
      <c r="W87" s="334" t="e">
        <f t="shared" si="5"/>
        <v>#REF!</v>
      </c>
      <c r="X87" s="334" t="e">
        <f t="shared" si="5"/>
        <v>#REF!</v>
      </c>
      <c r="Y87" s="334" t="e">
        <f t="shared" si="5"/>
        <v>#REF!</v>
      </c>
      <c r="Z87" s="334" t="e">
        <f t="shared" si="5"/>
        <v>#REF!</v>
      </c>
      <c r="AA87" s="334" t="e">
        <f t="shared" si="5"/>
        <v>#REF!</v>
      </c>
      <c r="AB87" s="334" t="e">
        <f t="shared" si="5"/>
        <v>#REF!</v>
      </c>
      <c r="AC87" s="334" t="e">
        <f t="shared" si="5"/>
        <v>#REF!</v>
      </c>
      <c r="AD87" s="334" t="e">
        <f t="shared" si="5"/>
        <v>#REF!</v>
      </c>
      <c r="AE87" s="334" t="e">
        <f t="shared" si="5"/>
        <v>#REF!</v>
      </c>
      <c r="AF87" s="334" t="e">
        <f t="shared" si="5"/>
        <v>#REF!</v>
      </c>
      <c r="AG87" s="334" t="e">
        <f t="shared" si="5"/>
        <v>#REF!</v>
      </c>
      <c r="AH87" s="334" t="e">
        <f t="shared" si="5"/>
        <v>#REF!</v>
      </c>
      <c r="AI87" s="334" t="e">
        <f t="shared" si="5"/>
        <v>#REF!</v>
      </c>
      <c r="AJ87" s="334" t="e">
        <f t="shared" si="5"/>
        <v>#REF!</v>
      </c>
      <c r="AK87" s="334" t="e">
        <f t="shared" si="5"/>
        <v>#REF!</v>
      </c>
      <c r="AL87" s="330">
        <f t="shared" si="2"/>
        <v>0</v>
      </c>
      <c r="AM87" s="334">
        <f t="shared" si="1"/>
        <v>0</v>
      </c>
      <c r="AN87" s="334">
        <f t="shared" si="1"/>
        <v>0</v>
      </c>
      <c r="AO87" s="334">
        <f t="shared" si="1"/>
        <v>0</v>
      </c>
      <c r="AP87" s="334">
        <f t="shared" si="1"/>
        <v>0</v>
      </c>
      <c r="AQ87" s="334">
        <f t="shared" si="1"/>
        <v>0</v>
      </c>
      <c r="AR87" s="334">
        <f t="shared" si="1"/>
        <v>0</v>
      </c>
      <c r="AS87" s="334">
        <f t="shared" si="1"/>
        <v>0</v>
      </c>
      <c r="AT87" s="334">
        <f t="shared" si="1"/>
        <v>0</v>
      </c>
      <c r="AU87" s="334">
        <f t="shared" si="1"/>
        <v>0</v>
      </c>
      <c r="AV87" s="334">
        <f t="shared" si="1"/>
        <v>0</v>
      </c>
      <c r="AW87" s="334">
        <f t="shared" si="1"/>
        <v>0</v>
      </c>
      <c r="AX87" s="334">
        <f t="shared" si="1"/>
        <v>0</v>
      </c>
      <c r="AY87" s="334">
        <f t="shared" si="1"/>
        <v>0</v>
      </c>
      <c r="AZ87" s="334">
        <f t="shared" si="1"/>
        <v>0</v>
      </c>
      <c r="BA87" s="334">
        <f t="shared" si="1"/>
        <v>0</v>
      </c>
      <c r="BB87" s="334">
        <f t="shared" si="1"/>
        <v>0</v>
      </c>
      <c r="BC87" s="334">
        <f t="shared" si="1"/>
        <v>0</v>
      </c>
      <c r="BD87" s="334">
        <f t="shared" si="1"/>
        <v>0</v>
      </c>
      <c r="BE87" s="334">
        <f t="shared" si="1"/>
        <v>0</v>
      </c>
      <c r="BF87" s="334">
        <f t="shared" si="1"/>
        <v>0</v>
      </c>
      <c r="BG87" s="334">
        <f t="shared" si="1"/>
        <v>0</v>
      </c>
      <c r="BH87" s="334">
        <f t="shared" si="1"/>
        <v>0</v>
      </c>
      <c r="BI87" s="331">
        <v>0</v>
      </c>
      <c r="BJ87" s="327">
        <v>0</v>
      </c>
      <c r="BK87" s="332">
        <f t="shared" si="3"/>
        <v>0</v>
      </c>
      <c r="BL87" s="330">
        <v>0</v>
      </c>
      <c r="BM87" s="330">
        <v>0</v>
      </c>
      <c r="BN87" s="330">
        <v>0</v>
      </c>
      <c r="BO87" s="333">
        <v>0</v>
      </c>
      <c r="BP87" s="330">
        <v>110</v>
      </c>
      <c r="BQ87" s="333">
        <v>170</v>
      </c>
      <c r="BR87" s="330">
        <v>170</v>
      </c>
      <c r="BS87" s="333">
        <v>258</v>
      </c>
      <c r="BT87" s="330">
        <v>878.66000000000008</v>
      </c>
      <c r="BU87" s="333">
        <v>984.52</v>
      </c>
      <c r="BV87" s="330">
        <v>984.52</v>
      </c>
      <c r="BW87" s="330">
        <v>1644.52</v>
      </c>
      <c r="BX87" s="330">
        <v>1874.52</v>
      </c>
      <c r="BY87" s="327">
        <v>1104.96</v>
      </c>
      <c r="BZ87" s="330">
        <v>1131.3600000000001</v>
      </c>
      <c r="CA87" s="330">
        <v>1157.76</v>
      </c>
      <c r="CB87" s="330">
        <v>1188.76</v>
      </c>
      <c r="CC87" s="330">
        <v>1088.6100000000001</v>
      </c>
      <c r="CD87" s="330">
        <v>1106.1100000000001</v>
      </c>
      <c r="CE87" s="330">
        <v>1878.8600000000001</v>
      </c>
      <c r="CF87" s="330"/>
      <c r="CH87" s="327"/>
    </row>
    <row r="88" spans="6:86" hidden="1" x14ac:dyDescent="0.35">
      <c r="F88" s="334" t="e">
        <f>#REF!+F63</f>
        <v>#REF!</v>
      </c>
      <c r="G88" s="334" t="e">
        <f t="shared" si="5"/>
        <v>#REF!</v>
      </c>
      <c r="H88" s="334" t="e">
        <f t="shared" si="5"/>
        <v>#REF!</v>
      </c>
      <c r="I88" s="334" t="e">
        <f t="shared" si="5"/>
        <v>#REF!</v>
      </c>
      <c r="J88" s="334" t="e">
        <f t="shared" si="5"/>
        <v>#REF!</v>
      </c>
      <c r="K88" s="334" t="e">
        <f t="shared" si="5"/>
        <v>#REF!</v>
      </c>
      <c r="L88" s="334" t="e">
        <f t="shared" si="5"/>
        <v>#REF!</v>
      </c>
      <c r="M88" s="334" t="e">
        <f t="shared" si="5"/>
        <v>#REF!</v>
      </c>
      <c r="N88" s="334" t="e">
        <f t="shared" si="5"/>
        <v>#REF!</v>
      </c>
      <c r="O88" s="334" t="e">
        <f t="shared" si="5"/>
        <v>#REF!</v>
      </c>
      <c r="P88" s="334" t="e">
        <f t="shared" si="5"/>
        <v>#REF!</v>
      </c>
      <c r="Q88" s="334" t="e">
        <f t="shared" si="5"/>
        <v>#REF!</v>
      </c>
      <c r="R88" s="334" t="e">
        <f t="shared" si="5"/>
        <v>#REF!</v>
      </c>
      <c r="S88" s="334" t="e">
        <f t="shared" si="5"/>
        <v>#REF!</v>
      </c>
      <c r="T88" s="334" t="e">
        <f t="shared" si="5"/>
        <v>#REF!</v>
      </c>
      <c r="U88" s="334" t="e">
        <f t="shared" si="5"/>
        <v>#REF!</v>
      </c>
      <c r="V88" s="334" t="e">
        <f t="shared" si="5"/>
        <v>#REF!</v>
      </c>
      <c r="W88" s="334" t="e">
        <f t="shared" si="5"/>
        <v>#REF!</v>
      </c>
      <c r="X88" s="334" t="e">
        <f t="shared" si="5"/>
        <v>#REF!</v>
      </c>
      <c r="Y88" s="334" t="e">
        <f t="shared" si="5"/>
        <v>#REF!</v>
      </c>
      <c r="Z88" s="334" t="e">
        <f t="shared" si="5"/>
        <v>#REF!</v>
      </c>
      <c r="AA88" s="334" t="e">
        <f t="shared" si="5"/>
        <v>#REF!</v>
      </c>
      <c r="AB88" s="334" t="e">
        <f t="shared" si="5"/>
        <v>#REF!</v>
      </c>
      <c r="AC88" s="334" t="e">
        <f t="shared" si="5"/>
        <v>#REF!</v>
      </c>
      <c r="AD88" s="334" t="e">
        <f t="shared" si="5"/>
        <v>#REF!</v>
      </c>
      <c r="AE88" s="334" t="e">
        <f t="shared" si="5"/>
        <v>#REF!</v>
      </c>
      <c r="AF88" s="334" t="e">
        <f t="shared" si="5"/>
        <v>#REF!</v>
      </c>
      <c r="AG88" s="334" t="e">
        <f t="shared" si="5"/>
        <v>#REF!</v>
      </c>
      <c r="AH88" s="334" t="e">
        <f t="shared" si="5"/>
        <v>#REF!</v>
      </c>
      <c r="AI88" s="334" t="e">
        <f t="shared" si="5"/>
        <v>#REF!</v>
      </c>
      <c r="AJ88" s="334" t="e">
        <f t="shared" si="5"/>
        <v>#REF!</v>
      </c>
      <c r="AK88" s="334" t="e">
        <f t="shared" si="5"/>
        <v>#REF!</v>
      </c>
      <c r="AL88" s="330">
        <f t="shared" si="2"/>
        <v>0</v>
      </c>
      <c r="AM88" s="334">
        <f t="shared" si="1"/>
        <v>0</v>
      </c>
      <c r="AN88" s="334">
        <f t="shared" si="1"/>
        <v>0</v>
      </c>
      <c r="AO88" s="334">
        <f t="shared" si="1"/>
        <v>0</v>
      </c>
      <c r="AP88" s="334">
        <f t="shared" si="1"/>
        <v>0</v>
      </c>
      <c r="AQ88" s="334">
        <f t="shared" si="1"/>
        <v>0</v>
      </c>
      <c r="AR88" s="334">
        <f t="shared" si="1"/>
        <v>0</v>
      </c>
      <c r="AS88" s="334">
        <f t="shared" si="1"/>
        <v>0</v>
      </c>
      <c r="AT88" s="334">
        <f t="shared" si="1"/>
        <v>0</v>
      </c>
      <c r="AU88" s="334">
        <f t="shared" si="1"/>
        <v>0</v>
      </c>
      <c r="AV88" s="334">
        <f t="shared" si="1"/>
        <v>0</v>
      </c>
      <c r="AW88" s="334">
        <f t="shared" si="1"/>
        <v>0</v>
      </c>
      <c r="AX88" s="334">
        <f t="shared" si="1"/>
        <v>0</v>
      </c>
      <c r="AY88" s="334">
        <f t="shared" si="1"/>
        <v>0</v>
      </c>
      <c r="AZ88" s="334">
        <f t="shared" si="1"/>
        <v>0</v>
      </c>
      <c r="BA88" s="334">
        <f t="shared" si="1"/>
        <v>0</v>
      </c>
      <c r="BB88" s="334">
        <f t="shared" si="1"/>
        <v>0</v>
      </c>
      <c r="BC88" s="334">
        <f t="shared" si="1"/>
        <v>0</v>
      </c>
      <c r="BD88" s="334">
        <f t="shared" si="1"/>
        <v>0</v>
      </c>
      <c r="BE88" s="334">
        <f t="shared" si="1"/>
        <v>0</v>
      </c>
      <c r="BF88" s="334">
        <f t="shared" si="1"/>
        <v>0</v>
      </c>
      <c r="BG88" s="334">
        <f t="shared" si="1"/>
        <v>0</v>
      </c>
      <c r="BH88" s="334">
        <f t="shared" si="1"/>
        <v>0</v>
      </c>
      <c r="BI88" s="331">
        <v>0</v>
      </c>
      <c r="BJ88" s="327">
        <v>0</v>
      </c>
      <c r="BK88" s="332">
        <f t="shared" si="3"/>
        <v>0</v>
      </c>
      <c r="BL88" s="330">
        <v>0</v>
      </c>
      <c r="BM88" s="330">
        <v>8</v>
      </c>
      <c r="BN88" s="330">
        <v>46</v>
      </c>
      <c r="BO88" s="333">
        <v>56</v>
      </c>
      <c r="BP88" s="330">
        <v>84</v>
      </c>
      <c r="BQ88" s="333">
        <v>32.091499999999982</v>
      </c>
      <c r="BR88" s="330">
        <v>158</v>
      </c>
      <c r="BS88" s="333">
        <v>179</v>
      </c>
      <c r="BT88" s="330">
        <v>934.50780000000009</v>
      </c>
      <c r="BU88" s="333">
        <v>962.50780000000009</v>
      </c>
      <c r="BV88" s="330">
        <v>977.50780000000009</v>
      </c>
      <c r="BW88" s="330">
        <v>988.50780000000009</v>
      </c>
      <c r="BX88" s="330">
        <v>988.50780000000009</v>
      </c>
      <c r="BY88" s="327">
        <v>12990.740000000002</v>
      </c>
      <c r="BZ88" s="330">
        <v>13441.740000000002</v>
      </c>
      <c r="CA88" s="330">
        <v>14252.680000000002</v>
      </c>
      <c r="CB88" s="330">
        <v>18726.23</v>
      </c>
      <c r="CC88" s="330">
        <v>20228.169999999998</v>
      </c>
      <c r="CD88" s="330"/>
      <c r="CE88" s="330"/>
      <c r="CF88" s="330"/>
      <c r="CH88" s="327"/>
    </row>
    <row r="89" spans="6:86" x14ac:dyDescent="0.35">
      <c r="F89" s="334" t="e">
        <f>#REF!+F64</f>
        <v>#REF!</v>
      </c>
      <c r="G89" s="334" t="e">
        <f t="shared" si="5"/>
        <v>#REF!</v>
      </c>
      <c r="H89" s="334" t="e">
        <f t="shared" si="5"/>
        <v>#REF!</v>
      </c>
      <c r="I89" s="334" t="e">
        <f t="shared" si="5"/>
        <v>#REF!</v>
      </c>
      <c r="J89" s="334" t="e">
        <f t="shared" si="5"/>
        <v>#REF!</v>
      </c>
      <c r="K89" s="334" t="e">
        <f t="shared" si="5"/>
        <v>#REF!</v>
      </c>
      <c r="L89" s="334" t="e">
        <f t="shared" si="5"/>
        <v>#REF!</v>
      </c>
      <c r="M89" s="334" t="e">
        <f t="shared" si="5"/>
        <v>#REF!</v>
      </c>
      <c r="N89" s="334" t="e">
        <f t="shared" si="5"/>
        <v>#REF!</v>
      </c>
      <c r="O89" s="334" t="e">
        <f t="shared" si="5"/>
        <v>#REF!</v>
      </c>
      <c r="P89" s="334" t="e">
        <f t="shared" si="5"/>
        <v>#REF!</v>
      </c>
      <c r="Q89" s="334" t="e">
        <f t="shared" si="5"/>
        <v>#REF!</v>
      </c>
      <c r="R89" s="334" t="e">
        <f t="shared" si="5"/>
        <v>#REF!</v>
      </c>
      <c r="S89" s="334" t="e">
        <f t="shared" si="5"/>
        <v>#REF!</v>
      </c>
      <c r="T89" s="334" t="e">
        <f t="shared" si="5"/>
        <v>#REF!</v>
      </c>
      <c r="U89" s="334" t="e">
        <f t="shared" si="5"/>
        <v>#REF!</v>
      </c>
      <c r="V89" s="334" t="e">
        <f t="shared" si="5"/>
        <v>#REF!</v>
      </c>
      <c r="W89" s="334" t="e">
        <f t="shared" si="5"/>
        <v>#REF!</v>
      </c>
      <c r="X89" s="334" t="e">
        <f t="shared" si="5"/>
        <v>#REF!</v>
      </c>
      <c r="Y89" s="334" t="e">
        <f t="shared" si="5"/>
        <v>#REF!</v>
      </c>
      <c r="Z89" s="334" t="e">
        <f t="shared" si="5"/>
        <v>#REF!</v>
      </c>
      <c r="AA89" s="334" t="e">
        <f t="shared" si="5"/>
        <v>#REF!</v>
      </c>
      <c r="AB89" s="334" t="e">
        <f t="shared" si="5"/>
        <v>#REF!</v>
      </c>
      <c r="AC89" s="334" t="e">
        <f t="shared" si="5"/>
        <v>#REF!</v>
      </c>
      <c r="AD89" s="334" t="e">
        <f t="shared" si="5"/>
        <v>#REF!</v>
      </c>
      <c r="AE89" s="334" t="e">
        <f t="shared" si="5"/>
        <v>#REF!</v>
      </c>
      <c r="AF89" s="334" t="e">
        <f t="shared" si="5"/>
        <v>#REF!</v>
      </c>
      <c r="AG89" s="334" t="e">
        <f t="shared" si="5"/>
        <v>#REF!</v>
      </c>
      <c r="AH89" s="334" t="e">
        <f t="shared" si="5"/>
        <v>#REF!</v>
      </c>
      <c r="AI89" s="334" t="e">
        <f t="shared" si="5"/>
        <v>#REF!</v>
      </c>
      <c r="AJ89" s="334" t="e">
        <f t="shared" si="5"/>
        <v>#REF!</v>
      </c>
      <c r="AK89" s="334" t="e">
        <f t="shared" si="5"/>
        <v>#REF!</v>
      </c>
      <c r="AL89" s="330">
        <f t="shared" si="2"/>
        <v>0</v>
      </c>
      <c r="AM89" s="334">
        <f t="shared" si="1"/>
        <v>0</v>
      </c>
      <c r="AN89" s="334">
        <f t="shared" si="1"/>
        <v>0</v>
      </c>
      <c r="AO89" s="334">
        <f t="shared" si="1"/>
        <v>0</v>
      </c>
      <c r="AP89" s="334">
        <f t="shared" si="1"/>
        <v>0</v>
      </c>
      <c r="AQ89" s="334">
        <f t="shared" si="1"/>
        <v>0</v>
      </c>
      <c r="AR89" s="334">
        <f t="shared" si="1"/>
        <v>0</v>
      </c>
      <c r="AS89" s="334">
        <f t="shared" si="1"/>
        <v>0</v>
      </c>
      <c r="AT89" s="334">
        <f t="shared" si="1"/>
        <v>0</v>
      </c>
      <c r="AU89" s="334">
        <f t="shared" si="1"/>
        <v>0</v>
      </c>
      <c r="AV89" s="334">
        <f t="shared" si="1"/>
        <v>0</v>
      </c>
      <c r="AW89" s="334">
        <f t="shared" si="1"/>
        <v>0</v>
      </c>
      <c r="AX89" s="334">
        <f t="shared" si="1"/>
        <v>0</v>
      </c>
      <c r="AY89" s="334">
        <f t="shared" si="1"/>
        <v>0</v>
      </c>
      <c r="AZ89" s="334">
        <f t="shared" ref="AZ89:BH100" si="6">AY89+AZ64</f>
        <v>0</v>
      </c>
      <c r="BA89" s="334">
        <f t="shared" si="6"/>
        <v>0</v>
      </c>
      <c r="BB89" s="334">
        <f t="shared" si="6"/>
        <v>0</v>
      </c>
      <c r="BC89" s="334">
        <f t="shared" si="6"/>
        <v>0</v>
      </c>
      <c r="BD89" s="334">
        <f t="shared" si="6"/>
        <v>0</v>
      </c>
      <c r="BE89" s="334">
        <f t="shared" si="6"/>
        <v>100</v>
      </c>
      <c r="BF89" s="334">
        <f t="shared" si="6"/>
        <v>100</v>
      </c>
      <c r="BG89" s="334">
        <f t="shared" si="6"/>
        <v>350</v>
      </c>
      <c r="BH89" s="334">
        <f t="shared" si="6"/>
        <v>440</v>
      </c>
      <c r="BI89" s="331">
        <v>1035</v>
      </c>
      <c r="BJ89" s="327">
        <v>164</v>
      </c>
      <c r="BK89" s="332">
        <f t="shared" si="3"/>
        <v>1199</v>
      </c>
      <c r="BL89" s="330">
        <v>404</v>
      </c>
      <c r="BM89" s="330">
        <v>1889.58</v>
      </c>
      <c r="BN89" s="330">
        <v>3228.0400123884733</v>
      </c>
      <c r="BO89" s="333">
        <v>3228.8445728116008</v>
      </c>
      <c r="BP89" s="330">
        <v>5140.0198678235456</v>
      </c>
      <c r="BQ89" s="333">
        <v>7108.4325225788907</v>
      </c>
      <c r="BR89" s="330">
        <v>8130.1377520620345</v>
      </c>
      <c r="BS89" s="333">
        <v>9424.5586687837731</v>
      </c>
      <c r="BT89" s="330">
        <v>3185.281025763009</v>
      </c>
      <c r="BU89" s="333">
        <v>4428.5385257630096</v>
      </c>
      <c r="BV89" s="330">
        <v>5322.7785257630103</v>
      </c>
      <c r="BW89" s="330">
        <v>6455.6985257630104</v>
      </c>
      <c r="BX89" s="330">
        <v>8050.4385257630111</v>
      </c>
      <c r="BY89" s="327">
        <v>11898.4</v>
      </c>
      <c r="BZ89" s="330">
        <v>13690.7</v>
      </c>
      <c r="CA89" s="330">
        <v>16130.949999999999</v>
      </c>
      <c r="CB89" s="330">
        <v>18726.23</v>
      </c>
      <c r="CC89" s="330">
        <v>20228.169999999998</v>
      </c>
      <c r="CD89" s="330">
        <v>22796.35</v>
      </c>
      <c r="CE89" s="330">
        <v>24799.311150000001</v>
      </c>
      <c r="CF89" s="330"/>
      <c r="CH89" s="327"/>
    </row>
    <row r="90" spans="6:86" x14ac:dyDescent="0.35">
      <c r="F90" s="334" t="e">
        <f>#REF!+F65</f>
        <v>#REF!</v>
      </c>
      <c r="G90" s="334" t="e">
        <f t="shared" si="5"/>
        <v>#REF!</v>
      </c>
      <c r="H90" s="334" t="e">
        <f t="shared" si="5"/>
        <v>#REF!</v>
      </c>
      <c r="I90" s="334" t="e">
        <f t="shared" si="5"/>
        <v>#REF!</v>
      </c>
      <c r="J90" s="334" t="e">
        <f t="shared" si="5"/>
        <v>#REF!</v>
      </c>
      <c r="K90" s="334" t="e">
        <f t="shared" si="5"/>
        <v>#REF!</v>
      </c>
      <c r="L90" s="334" t="e">
        <f t="shared" si="5"/>
        <v>#REF!</v>
      </c>
      <c r="M90" s="334" t="e">
        <f t="shared" si="5"/>
        <v>#REF!</v>
      </c>
      <c r="N90" s="334" t="e">
        <f t="shared" si="5"/>
        <v>#REF!</v>
      </c>
      <c r="O90" s="334" t="e">
        <f t="shared" si="5"/>
        <v>#REF!</v>
      </c>
      <c r="P90" s="334" t="e">
        <f t="shared" si="5"/>
        <v>#REF!</v>
      </c>
      <c r="Q90" s="334" t="e">
        <f t="shared" si="5"/>
        <v>#REF!</v>
      </c>
      <c r="R90" s="334" t="e">
        <f t="shared" si="5"/>
        <v>#REF!</v>
      </c>
      <c r="S90" s="334" t="e">
        <f t="shared" si="5"/>
        <v>#REF!</v>
      </c>
      <c r="T90" s="334" t="e">
        <f t="shared" si="5"/>
        <v>#REF!</v>
      </c>
      <c r="U90" s="334" t="e">
        <f t="shared" si="5"/>
        <v>#REF!</v>
      </c>
      <c r="V90" s="334" t="e">
        <f t="shared" si="5"/>
        <v>#REF!</v>
      </c>
      <c r="W90" s="334" t="e">
        <f t="shared" si="5"/>
        <v>#REF!</v>
      </c>
      <c r="X90" s="334" t="e">
        <f t="shared" si="5"/>
        <v>#REF!</v>
      </c>
      <c r="Y90" s="334" t="e">
        <f t="shared" si="5"/>
        <v>#REF!</v>
      </c>
      <c r="Z90" s="334" t="e">
        <f t="shared" si="5"/>
        <v>#REF!</v>
      </c>
      <c r="AA90" s="334" t="e">
        <f t="shared" si="5"/>
        <v>#REF!</v>
      </c>
      <c r="AB90" s="334" t="e">
        <f t="shared" si="5"/>
        <v>#REF!</v>
      </c>
      <c r="AC90" s="334" t="e">
        <f t="shared" si="5"/>
        <v>#REF!</v>
      </c>
      <c r="AD90" s="334" t="e">
        <f t="shared" si="5"/>
        <v>#REF!</v>
      </c>
      <c r="AE90" s="334" t="e">
        <f t="shared" si="5"/>
        <v>#REF!</v>
      </c>
      <c r="AF90" s="334" t="e">
        <f t="shared" si="5"/>
        <v>#REF!</v>
      </c>
      <c r="AG90" s="334" t="e">
        <f t="shared" si="5"/>
        <v>#REF!</v>
      </c>
      <c r="AH90" s="334" t="e">
        <f t="shared" si="5"/>
        <v>#REF!</v>
      </c>
      <c r="AI90" s="334" t="e">
        <f t="shared" si="5"/>
        <v>#REF!</v>
      </c>
      <c r="AJ90" s="334" t="e">
        <f t="shared" si="5"/>
        <v>#REF!</v>
      </c>
      <c r="AK90" s="334" t="e">
        <f t="shared" si="5"/>
        <v>#REF!</v>
      </c>
      <c r="AL90" s="330">
        <f t="shared" si="2"/>
        <v>0</v>
      </c>
      <c r="AM90" s="334">
        <f t="shared" ref="AM90:BB100" si="7">AL90+AM65</f>
        <v>0</v>
      </c>
      <c r="AN90" s="334">
        <f t="shared" si="7"/>
        <v>0</v>
      </c>
      <c r="AO90" s="334">
        <f t="shared" si="7"/>
        <v>0</v>
      </c>
      <c r="AP90" s="334">
        <f t="shared" si="7"/>
        <v>0</v>
      </c>
      <c r="AQ90" s="334">
        <f t="shared" si="7"/>
        <v>0</v>
      </c>
      <c r="AR90" s="334">
        <f t="shared" si="7"/>
        <v>0</v>
      </c>
      <c r="AS90" s="334">
        <f t="shared" si="7"/>
        <v>0</v>
      </c>
      <c r="AT90" s="334">
        <f t="shared" si="7"/>
        <v>0</v>
      </c>
      <c r="AU90" s="334">
        <f t="shared" si="7"/>
        <v>0</v>
      </c>
      <c r="AV90" s="334">
        <f t="shared" si="7"/>
        <v>0</v>
      </c>
      <c r="AW90" s="334">
        <f t="shared" si="7"/>
        <v>0</v>
      </c>
      <c r="AX90" s="334">
        <f t="shared" si="7"/>
        <v>0</v>
      </c>
      <c r="AY90" s="334">
        <f t="shared" si="7"/>
        <v>0</v>
      </c>
      <c r="AZ90" s="334">
        <f t="shared" si="7"/>
        <v>0</v>
      </c>
      <c r="BA90" s="334">
        <f t="shared" si="7"/>
        <v>0</v>
      </c>
      <c r="BB90" s="334">
        <f t="shared" si="7"/>
        <v>0</v>
      </c>
      <c r="BC90" s="334">
        <f t="shared" si="6"/>
        <v>0</v>
      </c>
      <c r="BD90" s="334">
        <f t="shared" si="6"/>
        <v>0</v>
      </c>
      <c r="BE90" s="334">
        <f t="shared" si="6"/>
        <v>0</v>
      </c>
      <c r="BF90" s="334">
        <f t="shared" si="6"/>
        <v>0</v>
      </c>
      <c r="BG90" s="334">
        <f t="shared" si="6"/>
        <v>0</v>
      </c>
      <c r="BH90" s="334">
        <f t="shared" si="6"/>
        <v>0</v>
      </c>
      <c r="BI90" s="331">
        <v>0</v>
      </c>
      <c r="BJ90" s="327">
        <v>0</v>
      </c>
      <c r="BK90" s="332">
        <f t="shared" si="3"/>
        <v>0</v>
      </c>
      <c r="BL90" s="330">
        <v>0</v>
      </c>
      <c r="BM90" s="330">
        <v>891.21</v>
      </c>
      <c r="BN90" s="330">
        <v>1794.65</v>
      </c>
      <c r="BO90" s="333">
        <v>3293.7499999999995</v>
      </c>
      <c r="BP90" s="330">
        <v>4216.54</v>
      </c>
      <c r="BQ90" s="333">
        <v>4877.6499999999996</v>
      </c>
      <c r="BR90" s="330">
        <v>5141.0599999999995</v>
      </c>
      <c r="BS90" s="333">
        <v>5804.32</v>
      </c>
      <c r="BT90" s="330">
        <v>7078.39</v>
      </c>
      <c r="BU90" s="333">
        <v>8113.7400000000007</v>
      </c>
      <c r="BV90" s="330">
        <v>9221.5300000000007</v>
      </c>
      <c r="BW90" s="330">
        <v>11725.28</v>
      </c>
      <c r="BX90" s="330">
        <v>12558.28</v>
      </c>
      <c r="BY90" s="327">
        <v>12990.740000000002</v>
      </c>
      <c r="BZ90" s="330">
        <v>13441.740000000002</v>
      </c>
      <c r="CA90" s="330">
        <v>14252.680000000002</v>
      </c>
      <c r="CB90" s="330">
        <v>14811.110000000002</v>
      </c>
      <c r="CC90" s="330">
        <v>14829.859999999993</v>
      </c>
      <c r="CD90" s="330">
        <v>14829.859999999993</v>
      </c>
      <c r="CE90" s="330">
        <v>14866.299999999994</v>
      </c>
      <c r="CF90" s="330"/>
      <c r="CH90" s="327"/>
    </row>
    <row r="91" spans="6:86" x14ac:dyDescent="0.35">
      <c r="F91" s="334" t="e">
        <f>#REF!+F66</f>
        <v>#REF!</v>
      </c>
      <c r="G91" s="334" t="e">
        <f t="shared" si="5"/>
        <v>#REF!</v>
      </c>
      <c r="H91" s="334" t="e">
        <f t="shared" si="5"/>
        <v>#REF!</v>
      </c>
      <c r="I91" s="334" t="e">
        <f t="shared" si="5"/>
        <v>#REF!</v>
      </c>
      <c r="J91" s="334" t="e">
        <f t="shared" si="5"/>
        <v>#REF!</v>
      </c>
      <c r="K91" s="334" t="e">
        <f t="shared" si="5"/>
        <v>#REF!</v>
      </c>
      <c r="L91" s="334" t="e">
        <f t="shared" si="5"/>
        <v>#REF!</v>
      </c>
      <c r="M91" s="334" t="e">
        <f t="shared" si="5"/>
        <v>#REF!</v>
      </c>
      <c r="N91" s="334" t="e">
        <f t="shared" si="5"/>
        <v>#REF!</v>
      </c>
      <c r="O91" s="334" t="e">
        <f t="shared" si="5"/>
        <v>#REF!</v>
      </c>
      <c r="P91" s="334" t="e">
        <f t="shared" si="5"/>
        <v>#REF!</v>
      </c>
      <c r="Q91" s="334" t="e">
        <f t="shared" si="5"/>
        <v>#REF!</v>
      </c>
      <c r="R91" s="334" t="e">
        <f t="shared" si="5"/>
        <v>#REF!</v>
      </c>
      <c r="S91" s="334" t="e">
        <f t="shared" si="5"/>
        <v>#REF!</v>
      </c>
      <c r="T91" s="334" t="e">
        <f t="shared" si="5"/>
        <v>#REF!</v>
      </c>
      <c r="U91" s="334" t="e">
        <f t="shared" si="5"/>
        <v>#REF!</v>
      </c>
      <c r="V91" s="334" t="e">
        <f t="shared" si="5"/>
        <v>#REF!</v>
      </c>
      <c r="W91" s="334" t="e">
        <f t="shared" si="5"/>
        <v>#REF!</v>
      </c>
      <c r="X91" s="334" t="e">
        <f t="shared" si="5"/>
        <v>#REF!</v>
      </c>
      <c r="Y91" s="334" t="e">
        <f t="shared" si="5"/>
        <v>#REF!</v>
      </c>
      <c r="Z91" s="334" t="e">
        <f t="shared" si="5"/>
        <v>#REF!</v>
      </c>
      <c r="AA91" s="334" t="e">
        <f t="shared" si="5"/>
        <v>#REF!</v>
      </c>
      <c r="AB91" s="334" t="e">
        <f t="shared" si="5"/>
        <v>#REF!</v>
      </c>
      <c r="AC91" s="334" t="e">
        <f t="shared" si="5"/>
        <v>#REF!</v>
      </c>
      <c r="AD91" s="334" t="e">
        <f t="shared" si="5"/>
        <v>#REF!</v>
      </c>
      <c r="AE91" s="334" t="e">
        <f t="shared" si="5"/>
        <v>#REF!</v>
      </c>
      <c r="AF91" s="334" t="e">
        <f t="shared" si="5"/>
        <v>#REF!</v>
      </c>
      <c r="AG91" s="334" t="e">
        <f t="shared" si="5"/>
        <v>#REF!</v>
      </c>
      <c r="AH91" s="334" t="e">
        <f t="shared" si="5"/>
        <v>#REF!</v>
      </c>
      <c r="AI91" s="334" t="e">
        <f t="shared" si="5"/>
        <v>#REF!</v>
      </c>
      <c r="AJ91" s="334" t="e">
        <f t="shared" si="5"/>
        <v>#REF!</v>
      </c>
      <c r="AK91" s="334" t="e">
        <f t="shared" si="5"/>
        <v>#REF!</v>
      </c>
      <c r="AL91" s="330">
        <f t="shared" si="2"/>
        <v>0</v>
      </c>
      <c r="AM91" s="334">
        <f t="shared" si="7"/>
        <v>0</v>
      </c>
      <c r="AN91" s="334">
        <f t="shared" si="7"/>
        <v>0</v>
      </c>
      <c r="AO91" s="334">
        <f t="shared" si="7"/>
        <v>0</v>
      </c>
      <c r="AP91" s="334">
        <f t="shared" si="7"/>
        <v>0</v>
      </c>
      <c r="AQ91" s="334">
        <f t="shared" si="7"/>
        <v>0</v>
      </c>
      <c r="AR91" s="334">
        <f t="shared" si="7"/>
        <v>0</v>
      </c>
      <c r="AS91" s="334">
        <f t="shared" si="7"/>
        <v>0</v>
      </c>
      <c r="AT91" s="334">
        <f t="shared" si="7"/>
        <v>0</v>
      </c>
      <c r="AU91" s="334">
        <f t="shared" si="7"/>
        <v>0</v>
      </c>
      <c r="AV91" s="334">
        <f t="shared" si="7"/>
        <v>0</v>
      </c>
      <c r="AW91" s="334">
        <f t="shared" si="7"/>
        <v>0</v>
      </c>
      <c r="AX91" s="334">
        <f t="shared" si="7"/>
        <v>0</v>
      </c>
      <c r="AY91" s="334">
        <f t="shared" si="7"/>
        <v>0</v>
      </c>
      <c r="AZ91" s="334">
        <f t="shared" si="7"/>
        <v>0</v>
      </c>
      <c r="BA91" s="334">
        <f t="shared" si="7"/>
        <v>0</v>
      </c>
      <c r="BB91" s="334">
        <f t="shared" si="7"/>
        <v>0</v>
      </c>
      <c r="BC91" s="334">
        <f t="shared" si="6"/>
        <v>0</v>
      </c>
      <c r="BD91" s="334">
        <f t="shared" si="6"/>
        <v>0</v>
      </c>
      <c r="BE91" s="334">
        <f t="shared" si="6"/>
        <v>4</v>
      </c>
      <c r="BF91" s="334">
        <f t="shared" si="6"/>
        <v>4</v>
      </c>
      <c r="BG91" s="334">
        <f t="shared" si="6"/>
        <v>6.25</v>
      </c>
      <c r="BH91" s="334">
        <f t="shared" si="6"/>
        <v>29.45</v>
      </c>
      <c r="BI91" s="331">
        <v>113.45</v>
      </c>
      <c r="BJ91" s="327">
        <v>0</v>
      </c>
      <c r="BK91" s="332">
        <f t="shared" si="3"/>
        <v>113.45</v>
      </c>
      <c r="BL91" s="330">
        <v>0</v>
      </c>
      <c r="BM91" s="330">
        <v>21.93</v>
      </c>
      <c r="BN91" s="330">
        <v>66.947060000000008</v>
      </c>
      <c r="BO91" s="333">
        <v>120.69990437069669</v>
      </c>
      <c r="BP91" s="330">
        <v>213.75952450494918</v>
      </c>
      <c r="BQ91" s="333">
        <v>320.88566950529179</v>
      </c>
      <c r="BR91" s="330">
        <v>391.79680205565347</v>
      </c>
      <c r="BS91" s="333">
        <v>527.14330876223892</v>
      </c>
      <c r="BT91" s="330">
        <v>834.64049065935569</v>
      </c>
      <c r="BU91" s="333">
        <v>1076.8859261256193</v>
      </c>
      <c r="BV91" s="330">
        <v>1532.4323331336509</v>
      </c>
      <c r="BW91" s="330">
        <v>2097.4077331336512</v>
      </c>
      <c r="BX91" s="330">
        <v>2571.1377331336512</v>
      </c>
      <c r="BY91" s="327">
        <v>3157.3</v>
      </c>
      <c r="BZ91" s="330">
        <v>3683.87</v>
      </c>
      <c r="CA91" s="330">
        <v>4796.7700000000004</v>
      </c>
      <c r="CB91" s="330">
        <v>5562.0650000000005</v>
      </c>
      <c r="CC91" s="330">
        <v>6543.2430000000004</v>
      </c>
      <c r="CD91" s="330">
        <v>7334.4529999999977</v>
      </c>
      <c r="CE91" s="330">
        <v>7734.779788873675</v>
      </c>
      <c r="CF91" s="330"/>
      <c r="CH91" s="327"/>
    </row>
    <row r="92" spans="6:86" x14ac:dyDescent="0.35">
      <c r="F92" s="334" t="e">
        <f>#REF!+F67</f>
        <v>#REF!</v>
      </c>
      <c r="G92" s="334" t="e">
        <f t="shared" si="5"/>
        <v>#REF!</v>
      </c>
      <c r="H92" s="334" t="e">
        <f t="shared" si="5"/>
        <v>#REF!</v>
      </c>
      <c r="I92" s="334" t="e">
        <f t="shared" si="5"/>
        <v>#REF!</v>
      </c>
      <c r="J92" s="334" t="e">
        <f t="shared" si="5"/>
        <v>#REF!</v>
      </c>
      <c r="K92" s="334" t="e">
        <f t="shared" si="5"/>
        <v>#REF!</v>
      </c>
      <c r="L92" s="334" t="e">
        <f t="shared" si="5"/>
        <v>#REF!</v>
      </c>
      <c r="M92" s="334" t="e">
        <f t="shared" si="5"/>
        <v>#REF!</v>
      </c>
      <c r="N92" s="334" t="e">
        <f t="shared" si="5"/>
        <v>#REF!</v>
      </c>
      <c r="O92" s="334" t="e">
        <f t="shared" si="5"/>
        <v>#REF!</v>
      </c>
      <c r="P92" s="334" t="e">
        <f t="shared" si="5"/>
        <v>#REF!</v>
      </c>
      <c r="Q92" s="334" t="e">
        <f t="shared" si="5"/>
        <v>#REF!</v>
      </c>
      <c r="R92" s="334" t="e">
        <f t="shared" si="5"/>
        <v>#REF!</v>
      </c>
      <c r="S92" s="334" t="e">
        <f t="shared" si="5"/>
        <v>#REF!</v>
      </c>
      <c r="T92" s="334" t="e">
        <f t="shared" si="5"/>
        <v>#REF!</v>
      </c>
      <c r="U92" s="334" t="e">
        <f t="shared" si="5"/>
        <v>#REF!</v>
      </c>
      <c r="V92" s="334" t="e">
        <f t="shared" si="5"/>
        <v>#REF!</v>
      </c>
      <c r="W92" s="334" t="e">
        <f t="shared" si="5"/>
        <v>#REF!</v>
      </c>
      <c r="X92" s="334" t="e">
        <f t="shared" si="5"/>
        <v>#REF!</v>
      </c>
      <c r="Y92" s="334" t="e">
        <f t="shared" si="5"/>
        <v>#REF!</v>
      </c>
      <c r="Z92" s="334" t="e">
        <f t="shared" si="5"/>
        <v>#REF!</v>
      </c>
      <c r="AA92" s="334" t="e">
        <f t="shared" si="5"/>
        <v>#REF!</v>
      </c>
      <c r="AB92" s="334" t="e">
        <f t="shared" si="5"/>
        <v>#REF!</v>
      </c>
      <c r="AC92" s="334" t="e">
        <f t="shared" si="5"/>
        <v>#REF!</v>
      </c>
      <c r="AD92" s="334" t="e">
        <f t="shared" si="5"/>
        <v>#REF!</v>
      </c>
      <c r="AE92" s="334" t="e">
        <f t="shared" si="5"/>
        <v>#REF!</v>
      </c>
      <c r="AF92" s="334" t="e">
        <f t="shared" si="5"/>
        <v>#REF!</v>
      </c>
      <c r="AG92" s="334" t="e">
        <f t="shared" si="5"/>
        <v>#REF!</v>
      </c>
      <c r="AH92" s="334" t="e">
        <f t="shared" si="5"/>
        <v>#REF!</v>
      </c>
      <c r="AI92" s="334" t="e">
        <f t="shared" si="5"/>
        <v>#REF!</v>
      </c>
      <c r="AJ92" s="334" t="e">
        <f t="shared" si="5"/>
        <v>#REF!</v>
      </c>
      <c r="AK92" s="334" t="e">
        <f t="shared" si="5"/>
        <v>#REF!</v>
      </c>
      <c r="AL92" s="330">
        <f t="shared" si="2"/>
        <v>0</v>
      </c>
      <c r="AM92" s="334">
        <f t="shared" si="7"/>
        <v>0</v>
      </c>
      <c r="AN92" s="334">
        <f t="shared" si="7"/>
        <v>0</v>
      </c>
      <c r="AO92" s="334">
        <f t="shared" si="7"/>
        <v>0</v>
      </c>
      <c r="AP92" s="334">
        <f t="shared" si="7"/>
        <v>0</v>
      </c>
      <c r="AQ92" s="334">
        <f t="shared" si="7"/>
        <v>0</v>
      </c>
      <c r="AR92" s="334">
        <f t="shared" si="7"/>
        <v>0</v>
      </c>
      <c r="AS92" s="334">
        <f t="shared" si="7"/>
        <v>0</v>
      </c>
      <c r="AT92" s="334">
        <f t="shared" si="7"/>
        <v>0</v>
      </c>
      <c r="AU92" s="334">
        <f t="shared" si="7"/>
        <v>0</v>
      </c>
      <c r="AV92" s="334">
        <f t="shared" si="7"/>
        <v>0</v>
      </c>
      <c r="AW92" s="334">
        <f t="shared" si="7"/>
        <v>0</v>
      </c>
      <c r="AX92" s="334">
        <f t="shared" si="7"/>
        <v>0</v>
      </c>
      <c r="AY92" s="334">
        <f t="shared" si="7"/>
        <v>0</v>
      </c>
      <c r="AZ92" s="334">
        <f t="shared" si="7"/>
        <v>0</v>
      </c>
      <c r="BA92" s="334">
        <f t="shared" si="7"/>
        <v>0</v>
      </c>
      <c r="BB92" s="334">
        <f t="shared" si="7"/>
        <v>0</v>
      </c>
      <c r="BC92" s="334">
        <f t="shared" si="6"/>
        <v>0</v>
      </c>
      <c r="BD92" s="334">
        <f t="shared" si="6"/>
        <v>0</v>
      </c>
      <c r="BE92" s="334">
        <f t="shared" si="6"/>
        <v>0</v>
      </c>
      <c r="BF92" s="334">
        <f t="shared" si="6"/>
        <v>0</v>
      </c>
      <c r="BG92" s="334">
        <f t="shared" si="6"/>
        <v>0</v>
      </c>
      <c r="BH92" s="334">
        <f t="shared" si="6"/>
        <v>0</v>
      </c>
      <c r="BI92" s="331">
        <v>0</v>
      </c>
      <c r="BJ92" s="327">
        <v>0</v>
      </c>
      <c r="BK92" s="332">
        <f t="shared" si="3"/>
        <v>0</v>
      </c>
      <c r="BL92" s="330">
        <v>0</v>
      </c>
      <c r="BM92" s="330">
        <v>0</v>
      </c>
      <c r="BN92" s="330">
        <v>0</v>
      </c>
      <c r="BO92" s="333">
        <v>0</v>
      </c>
      <c r="BP92" s="330">
        <v>0</v>
      </c>
      <c r="BQ92" s="333">
        <v>0</v>
      </c>
      <c r="BR92" s="330">
        <v>0</v>
      </c>
      <c r="BS92" s="333">
        <v>0</v>
      </c>
      <c r="BT92" s="330">
        <v>0</v>
      </c>
      <c r="BU92" s="333">
        <v>0</v>
      </c>
      <c r="BV92" s="330">
        <v>0</v>
      </c>
      <c r="BW92" s="330">
        <v>0</v>
      </c>
      <c r="BX92" s="330">
        <v>560</v>
      </c>
      <c r="BY92" s="327">
        <v>2369.75</v>
      </c>
      <c r="BZ92" s="330">
        <v>16209.75</v>
      </c>
      <c r="CA92" s="330">
        <v>17209.75</v>
      </c>
      <c r="CB92" s="330">
        <v>23709.75</v>
      </c>
      <c r="CC92" s="330">
        <v>20613.25</v>
      </c>
      <c r="CD92" s="330">
        <v>22498.25</v>
      </c>
      <c r="CE92" s="330">
        <v>23398.25</v>
      </c>
      <c r="CF92" s="330"/>
      <c r="CH92" s="327"/>
    </row>
    <row r="93" spans="6:86" x14ac:dyDescent="0.35">
      <c r="F93" s="334" t="e">
        <f>#REF!+F68</f>
        <v>#REF!</v>
      </c>
      <c r="G93" s="334" t="e">
        <f t="shared" si="5"/>
        <v>#REF!</v>
      </c>
      <c r="H93" s="334" t="e">
        <f t="shared" si="5"/>
        <v>#REF!</v>
      </c>
      <c r="I93" s="334" t="e">
        <f t="shared" si="5"/>
        <v>#REF!</v>
      </c>
      <c r="J93" s="334" t="e">
        <f t="shared" si="5"/>
        <v>#REF!</v>
      </c>
      <c r="K93" s="334" t="e">
        <f t="shared" si="5"/>
        <v>#REF!</v>
      </c>
      <c r="L93" s="334" t="e">
        <f t="shared" si="5"/>
        <v>#REF!</v>
      </c>
      <c r="M93" s="334" t="e">
        <f t="shared" si="5"/>
        <v>#REF!</v>
      </c>
      <c r="N93" s="334" t="e">
        <f t="shared" si="5"/>
        <v>#REF!</v>
      </c>
      <c r="O93" s="334" t="e">
        <f t="shared" si="5"/>
        <v>#REF!</v>
      </c>
      <c r="P93" s="334" t="e">
        <f t="shared" si="5"/>
        <v>#REF!</v>
      </c>
      <c r="Q93" s="334" t="e">
        <f t="shared" si="5"/>
        <v>#REF!</v>
      </c>
      <c r="R93" s="334" t="e">
        <f t="shared" si="5"/>
        <v>#REF!</v>
      </c>
      <c r="S93" s="334" t="e">
        <f t="shared" si="5"/>
        <v>#REF!</v>
      </c>
      <c r="T93" s="334" t="e">
        <f t="shared" si="5"/>
        <v>#REF!</v>
      </c>
      <c r="U93" s="334" t="e">
        <f t="shared" si="5"/>
        <v>#REF!</v>
      </c>
      <c r="V93" s="334" t="e">
        <f t="shared" si="5"/>
        <v>#REF!</v>
      </c>
      <c r="W93" s="334" t="e">
        <f t="shared" si="5"/>
        <v>#REF!</v>
      </c>
      <c r="X93" s="334" t="e">
        <f t="shared" si="5"/>
        <v>#REF!</v>
      </c>
      <c r="Y93" s="334" t="e">
        <f t="shared" si="5"/>
        <v>#REF!</v>
      </c>
      <c r="Z93" s="334" t="e">
        <f t="shared" si="5"/>
        <v>#REF!</v>
      </c>
      <c r="AA93" s="334" t="e">
        <f t="shared" si="5"/>
        <v>#REF!</v>
      </c>
      <c r="AB93" s="334" t="e">
        <f t="shared" si="5"/>
        <v>#REF!</v>
      </c>
      <c r="AC93" s="334" t="e">
        <f t="shared" si="5"/>
        <v>#REF!</v>
      </c>
      <c r="AD93" s="334" t="e">
        <f t="shared" si="5"/>
        <v>#REF!</v>
      </c>
      <c r="AE93" s="334" t="e">
        <f t="shared" si="5"/>
        <v>#REF!</v>
      </c>
      <c r="AF93" s="334" t="e">
        <f t="shared" si="5"/>
        <v>#REF!</v>
      </c>
      <c r="AG93" s="334" t="e">
        <f t="shared" si="5"/>
        <v>#REF!</v>
      </c>
      <c r="AH93" s="334" t="e">
        <f t="shared" si="5"/>
        <v>#REF!</v>
      </c>
      <c r="AI93" s="334" t="e">
        <f t="shared" si="5"/>
        <v>#REF!</v>
      </c>
      <c r="AJ93" s="334" t="e">
        <f t="shared" si="5"/>
        <v>#REF!</v>
      </c>
      <c r="AK93" s="334" t="e">
        <f t="shared" si="5"/>
        <v>#REF!</v>
      </c>
      <c r="AL93" s="330">
        <f t="shared" si="2"/>
        <v>0</v>
      </c>
      <c r="AM93" s="334">
        <f t="shared" si="7"/>
        <v>0</v>
      </c>
      <c r="AN93" s="334">
        <f t="shared" si="7"/>
        <v>0</v>
      </c>
      <c r="AO93" s="334">
        <f t="shared" si="7"/>
        <v>0</v>
      </c>
      <c r="AP93" s="334">
        <f t="shared" si="7"/>
        <v>0</v>
      </c>
      <c r="AQ93" s="334">
        <f t="shared" si="7"/>
        <v>0</v>
      </c>
      <c r="AR93" s="334">
        <f t="shared" si="7"/>
        <v>0</v>
      </c>
      <c r="AS93" s="334">
        <f t="shared" si="7"/>
        <v>0</v>
      </c>
      <c r="AT93" s="334">
        <f t="shared" si="7"/>
        <v>0</v>
      </c>
      <c r="AU93" s="334">
        <f t="shared" si="7"/>
        <v>0</v>
      </c>
      <c r="AV93" s="334">
        <f t="shared" si="7"/>
        <v>0</v>
      </c>
      <c r="AW93" s="334">
        <f t="shared" si="7"/>
        <v>0</v>
      </c>
      <c r="AX93" s="334">
        <f t="shared" si="7"/>
        <v>0</v>
      </c>
      <c r="AY93" s="334">
        <f t="shared" si="7"/>
        <v>0</v>
      </c>
      <c r="AZ93" s="334">
        <f t="shared" si="7"/>
        <v>0</v>
      </c>
      <c r="BA93" s="334">
        <f t="shared" si="7"/>
        <v>0</v>
      </c>
      <c r="BB93" s="334">
        <f t="shared" si="7"/>
        <v>0</v>
      </c>
      <c r="BC93" s="334">
        <f t="shared" si="6"/>
        <v>0</v>
      </c>
      <c r="BD93" s="334">
        <f t="shared" si="6"/>
        <v>0</v>
      </c>
      <c r="BE93" s="334">
        <f t="shared" si="6"/>
        <v>0</v>
      </c>
      <c r="BF93" s="334">
        <f t="shared" si="6"/>
        <v>0</v>
      </c>
      <c r="BG93" s="334">
        <f t="shared" si="6"/>
        <v>0</v>
      </c>
      <c r="BH93" s="334">
        <f t="shared" si="6"/>
        <v>0</v>
      </c>
      <c r="BI93" s="331">
        <v>0</v>
      </c>
      <c r="BJ93" s="327">
        <v>0</v>
      </c>
      <c r="BK93" s="332">
        <f t="shared" si="3"/>
        <v>0</v>
      </c>
      <c r="BL93" s="330">
        <v>0</v>
      </c>
      <c r="BM93" s="330">
        <v>0</v>
      </c>
      <c r="BN93" s="330">
        <v>0</v>
      </c>
      <c r="BO93" s="333">
        <v>0</v>
      </c>
      <c r="BP93" s="330">
        <v>0</v>
      </c>
      <c r="BQ93" s="333">
        <v>0</v>
      </c>
      <c r="BR93" s="330">
        <v>0</v>
      </c>
      <c r="BS93" s="333">
        <v>0</v>
      </c>
      <c r="BT93" s="330">
        <v>0</v>
      </c>
      <c r="BU93" s="333">
        <v>0</v>
      </c>
      <c r="BV93" s="330">
        <v>0</v>
      </c>
      <c r="BW93" s="330">
        <v>0</v>
      </c>
      <c r="BX93" s="330">
        <v>0</v>
      </c>
      <c r="BY93" s="327">
        <v>0</v>
      </c>
      <c r="BZ93" s="330">
        <v>0</v>
      </c>
      <c r="CA93" s="330">
        <v>0</v>
      </c>
      <c r="CB93" s="330">
        <v>0</v>
      </c>
      <c r="CC93" s="330">
        <v>2001</v>
      </c>
      <c r="CD93" s="330">
        <v>4132.5</v>
      </c>
      <c r="CE93" s="330">
        <v>16479</v>
      </c>
      <c r="CF93" s="330"/>
      <c r="CH93" s="327"/>
    </row>
    <row r="94" spans="6:86" x14ac:dyDescent="0.35">
      <c r="F94" s="334" t="e">
        <f>#REF!+F69</f>
        <v>#REF!</v>
      </c>
      <c r="G94" s="334" t="e">
        <f t="shared" si="5"/>
        <v>#REF!</v>
      </c>
      <c r="H94" s="334" t="e">
        <f t="shared" si="5"/>
        <v>#REF!</v>
      </c>
      <c r="I94" s="334" t="e">
        <f t="shared" si="5"/>
        <v>#REF!</v>
      </c>
      <c r="J94" s="334" t="e">
        <f t="shared" si="5"/>
        <v>#REF!</v>
      </c>
      <c r="K94" s="334" t="e">
        <f t="shared" si="5"/>
        <v>#REF!</v>
      </c>
      <c r="L94" s="334" t="e">
        <f t="shared" si="5"/>
        <v>#REF!</v>
      </c>
      <c r="M94" s="334" t="e">
        <f t="shared" si="5"/>
        <v>#REF!</v>
      </c>
      <c r="N94" s="334" t="e">
        <f t="shared" si="5"/>
        <v>#REF!</v>
      </c>
      <c r="O94" s="334" t="e">
        <f t="shared" si="5"/>
        <v>#REF!</v>
      </c>
      <c r="P94" s="334" t="e">
        <f t="shared" si="5"/>
        <v>#REF!</v>
      </c>
      <c r="Q94" s="334" t="e">
        <f t="shared" si="5"/>
        <v>#REF!</v>
      </c>
      <c r="R94" s="334" t="e">
        <f t="shared" si="5"/>
        <v>#REF!</v>
      </c>
      <c r="S94" s="334" t="e">
        <f t="shared" si="5"/>
        <v>#REF!</v>
      </c>
      <c r="T94" s="334" t="e">
        <f t="shared" si="5"/>
        <v>#REF!</v>
      </c>
      <c r="U94" s="334" t="e">
        <f t="shared" si="5"/>
        <v>#REF!</v>
      </c>
      <c r="V94" s="334" t="e">
        <f t="shared" si="5"/>
        <v>#REF!</v>
      </c>
      <c r="W94" s="334" t="e">
        <f t="shared" si="5"/>
        <v>#REF!</v>
      </c>
      <c r="X94" s="334" t="e">
        <f t="shared" si="5"/>
        <v>#REF!</v>
      </c>
      <c r="Y94" s="334" t="e">
        <f t="shared" si="5"/>
        <v>#REF!</v>
      </c>
      <c r="Z94" s="334" t="e">
        <f t="shared" si="5"/>
        <v>#REF!</v>
      </c>
      <c r="AA94" s="334" t="e">
        <f t="shared" si="5"/>
        <v>#REF!</v>
      </c>
      <c r="AB94" s="334" t="e">
        <f t="shared" si="5"/>
        <v>#REF!</v>
      </c>
      <c r="AC94" s="334" t="e">
        <f t="shared" si="5"/>
        <v>#REF!</v>
      </c>
      <c r="AD94" s="334" t="e">
        <f t="shared" si="5"/>
        <v>#REF!</v>
      </c>
      <c r="AE94" s="334" t="e">
        <f t="shared" si="5"/>
        <v>#REF!</v>
      </c>
      <c r="AF94" s="334" t="e">
        <f t="shared" si="5"/>
        <v>#REF!</v>
      </c>
      <c r="AG94" s="334" t="e">
        <f t="shared" si="5"/>
        <v>#REF!</v>
      </c>
      <c r="AH94" s="334" t="e">
        <f t="shared" si="5"/>
        <v>#REF!</v>
      </c>
      <c r="AI94" s="334" t="e">
        <f t="shared" si="5"/>
        <v>#REF!</v>
      </c>
      <c r="AJ94" s="334" t="e">
        <f t="shared" si="5"/>
        <v>#REF!</v>
      </c>
      <c r="AK94" s="334" t="e">
        <f t="shared" si="5"/>
        <v>#REF!</v>
      </c>
      <c r="AL94" s="330">
        <f t="shared" si="2"/>
        <v>0</v>
      </c>
      <c r="AM94" s="334">
        <f t="shared" si="7"/>
        <v>0</v>
      </c>
      <c r="AN94" s="334">
        <f t="shared" si="7"/>
        <v>0</v>
      </c>
      <c r="AO94" s="334">
        <f t="shared" si="7"/>
        <v>0</v>
      </c>
      <c r="AP94" s="334">
        <f t="shared" si="7"/>
        <v>0</v>
      </c>
      <c r="AQ94" s="334">
        <f t="shared" si="7"/>
        <v>0</v>
      </c>
      <c r="AR94" s="334">
        <f t="shared" si="7"/>
        <v>0</v>
      </c>
      <c r="AS94" s="334">
        <f t="shared" si="7"/>
        <v>0</v>
      </c>
      <c r="AT94" s="334">
        <f t="shared" si="7"/>
        <v>0</v>
      </c>
      <c r="AU94" s="334">
        <f t="shared" si="7"/>
        <v>0</v>
      </c>
      <c r="AV94" s="334">
        <f t="shared" si="7"/>
        <v>0</v>
      </c>
      <c r="AW94" s="334">
        <f t="shared" si="7"/>
        <v>0</v>
      </c>
      <c r="AX94" s="334">
        <f t="shared" si="7"/>
        <v>0</v>
      </c>
      <c r="AY94" s="334">
        <f t="shared" si="7"/>
        <v>0</v>
      </c>
      <c r="AZ94" s="334">
        <f t="shared" si="7"/>
        <v>0</v>
      </c>
      <c r="BA94" s="334">
        <f t="shared" si="7"/>
        <v>0</v>
      </c>
      <c r="BB94" s="334">
        <f t="shared" si="7"/>
        <v>0</v>
      </c>
      <c r="BC94" s="334">
        <f t="shared" si="6"/>
        <v>0</v>
      </c>
      <c r="BD94" s="334">
        <f t="shared" si="6"/>
        <v>0</v>
      </c>
      <c r="BE94" s="334">
        <f t="shared" si="6"/>
        <v>0</v>
      </c>
      <c r="BF94" s="334">
        <f t="shared" si="6"/>
        <v>0</v>
      </c>
      <c r="BG94" s="334">
        <f t="shared" si="6"/>
        <v>0</v>
      </c>
      <c r="BH94" s="334">
        <f t="shared" si="6"/>
        <v>0</v>
      </c>
      <c r="BI94" s="331">
        <v>0</v>
      </c>
      <c r="BJ94" s="327">
        <v>0</v>
      </c>
      <c r="BK94" s="332">
        <f t="shared" si="3"/>
        <v>0</v>
      </c>
      <c r="BL94" s="330">
        <v>0</v>
      </c>
      <c r="BM94" s="330">
        <v>0</v>
      </c>
      <c r="BN94" s="330">
        <v>0</v>
      </c>
      <c r="BO94" s="333">
        <v>0</v>
      </c>
      <c r="BP94" s="330">
        <v>0</v>
      </c>
      <c r="BQ94" s="333">
        <v>0</v>
      </c>
      <c r="BR94" s="330">
        <v>0</v>
      </c>
      <c r="BS94" s="333">
        <v>0</v>
      </c>
      <c r="BT94" s="330">
        <v>0</v>
      </c>
      <c r="BU94" s="333">
        <v>0</v>
      </c>
      <c r="BV94" s="330">
        <v>0</v>
      </c>
      <c r="BW94" s="330">
        <v>0</v>
      </c>
      <c r="BX94" s="330">
        <v>0</v>
      </c>
      <c r="BY94" s="327">
        <v>0</v>
      </c>
      <c r="BZ94" s="330"/>
      <c r="CA94" s="330">
        <v>0</v>
      </c>
      <c r="CB94" s="330">
        <v>0</v>
      </c>
      <c r="CC94" s="330">
        <v>1696</v>
      </c>
      <c r="CD94" s="330">
        <v>1696</v>
      </c>
      <c r="CE94" s="330">
        <v>9224</v>
      </c>
      <c r="CF94" s="330"/>
    </row>
    <row r="95" spans="6:86" x14ac:dyDescent="0.35">
      <c r="F95" s="334" t="e">
        <f>#REF!+F70</f>
        <v>#REF!</v>
      </c>
      <c r="G95" s="334" t="e">
        <f t="shared" si="5"/>
        <v>#REF!</v>
      </c>
      <c r="H95" s="334" t="e">
        <f t="shared" si="5"/>
        <v>#REF!</v>
      </c>
      <c r="I95" s="334" t="e">
        <f t="shared" si="5"/>
        <v>#REF!</v>
      </c>
      <c r="J95" s="334" t="e">
        <f t="shared" si="5"/>
        <v>#REF!</v>
      </c>
      <c r="K95" s="334" t="e">
        <f t="shared" si="5"/>
        <v>#REF!</v>
      </c>
      <c r="L95" s="334" t="e">
        <f t="shared" si="5"/>
        <v>#REF!</v>
      </c>
      <c r="M95" s="334" t="e">
        <f t="shared" si="5"/>
        <v>#REF!</v>
      </c>
      <c r="N95" s="334" t="e">
        <f t="shared" ref="N95:AK95" si="8">M95+N70</f>
        <v>#REF!</v>
      </c>
      <c r="O95" s="334" t="e">
        <f t="shared" si="8"/>
        <v>#REF!</v>
      </c>
      <c r="P95" s="334" t="e">
        <f t="shared" si="8"/>
        <v>#REF!</v>
      </c>
      <c r="Q95" s="334" t="e">
        <f t="shared" si="8"/>
        <v>#REF!</v>
      </c>
      <c r="R95" s="334" t="e">
        <f t="shared" si="8"/>
        <v>#REF!</v>
      </c>
      <c r="S95" s="334" t="e">
        <f t="shared" si="8"/>
        <v>#REF!</v>
      </c>
      <c r="T95" s="334" t="e">
        <f t="shared" si="8"/>
        <v>#REF!</v>
      </c>
      <c r="U95" s="334" t="e">
        <f t="shared" si="8"/>
        <v>#REF!</v>
      </c>
      <c r="V95" s="334" t="e">
        <f t="shared" si="8"/>
        <v>#REF!</v>
      </c>
      <c r="W95" s="334" t="e">
        <f t="shared" si="8"/>
        <v>#REF!</v>
      </c>
      <c r="X95" s="334" t="e">
        <f t="shared" si="8"/>
        <v>#REF!</v>
      </c>
      <c r="Y95" s="334" t="e">
        <f t="shared" si="8"/>
        <v>#REF!</v>
      </c>
      <c r="Z95" s="334" t="e">
        <f t="shared" si="8"/>
        <v>#REF!</v>
      </c>
      <c r="AA95" s="334" t="e">
        <f t="shared" si="8"/>
        <v>#REF!</v>
      </c>
      <c r="AB95" s="334" t="e">
        <f t="shared" si="8"/>
        <v>#REF!</v>
      </c>
      <c r="AC95" s="334" t="e">
        <f t="shared" si="8"/>
        <v>#REF!</v>
      </c>
      <c r="AD95" s="334" t="e">
        <f t="shared" si="8"/>
        <v>#REF!</v>
      </c>
      <c r="AE95" s="334" t="e">
        <f t="shared" si="8"/>
        <v>#REF!</v>
      </c>
      <c r="AF95" s="334" t="e">
        <f t="shared" si="8"/>
        <v>#REF!</v>
      </c>
      <c r="AG95" s="334" t="e">
        <f t="shared" si="8"/>
        <v>#REF!</v>
      </c>
      <c r="AH95" s="334" t="e">
        <f t="shared" si="8"/>
        <v>#REF!</v>
      </c>
      <c r="AI95" s="334" t="e">
        <f t="shared" si="8"/>
        <v>#REF!</v>
      </c>
      <c r="AJ95" s="334" t="e">
        <f t="shared" si="8"/>
        <v>#REF!</v>
      </c>
      <c r="AK95" s="334" t="e">
        <f t="shared" si="8"/>
        <v>#REF!</v>
      </c>
      <c r="AL95" s="330">
        <f t="shared" si="2"/>
        <v>0</v>
      </c>
      <c r="AM95" s="334">
        <f t="shared" si="7"/>
        <v>0</v>
      </c>
      <c r="AN95" s="334">
        <f t="shared" si="7"/>
        <v>0</v>
      </c>
      <c r="AO95" s="334">
        <f t="shared" si="7"/>
        <v>0</v>
      </c>
      <c r="AP95" s="334">
        <f t="shared" si="7"/>
        <v>0</v>
      </c>
      <c r="AQ95" s="334">
        <f t="shared" si="7"/>
        <v>0</v>
      </c>
      <c r="AR95" s="334">
        <f t="shared" si="7"/>
        <v>0</v>
      </c>
      <c r="AS95" s="334">
        <f t="shared" si="7"/>
        <v>0</v>
      </c>
      <c r="AT95" s="334">
        <f t="shared" si="7"/>
        <v>0</v>
      </c>
      <c r="AU95" s="334">
        <f t="shared" si="7"/>
        <v>0</v>
      </c>
      <c r="AV95" s="334">
        <f t="shared" si="7"/>
        <v>0</v>
      </c>
      <c r="AW95" s="334">
        <f t="shared" si="7"/>
        <v>0</v>
      </c>
      <c r="AX95" s="334">
        <f t="shared" si="7"/>
        <v>0</v>
      </c>
      <c r="AY95" s="334">
        <f t="shared" si="7"/>
        <v>0</v>
      </c>
      <c r="AZ95" s="334">
        <f t="shared" si="7"/>
        <v>0</v>
      </c>
      <c r="BA95" s="334">
        <f t="shared" si="7"/>
        <v>0</v>
      </c>
      <c r="BB95" s="334">
        <f t="shared" si="7"/>
        <v>0</v>
      </c>
      <c r="BC95" s="334">
        <f t="shared" si="6"/>
        <v>0</v>
      </c>
      <c r="BD95" s="334">
        <f t="shared" si="6"/>
        <v>0</v>
      </c>
      <c r="BE95" s="334">
        <f t="shared" si="6"/>
        <v>0</v>
      </c>
      <c r="BF95" s="334">
        <f t="shared" si="6"/>
        <v>0</v>
      </c>
      <c r="BG95" s="334">
        <f t="shared" si="6"/>
        <v>0</v>
      </c>
      <c r="BH95" s="334">
        <f t="shared" si="6"/>
        <v>0</v>
      </c>
      <c r="BI95" s="331">
        <v>0</v>
      </c>
      <c r="BJ95" s="327">
        <v>0</v>
      </c>
      <c r="BK95" s="332">
        <f t="shared" si="3"/>
        <v>0</v>
      </c>
      <c r="BL95" s="330">
        <v>0</v>
      </c>
      <c r="BM95" s="330">
        <v>0</v>
      </c>
      <c r="BN95" s="330">
        <v>0</v>
      </c>
      <c r="BO95" s="333">
        <v>0</v>
      </c>
      <c r="BP95" s="330">
        <v>0</v>
      </c>
      <c r="BQ95" s="333">
        <v>0</v>
      </c>
      <c r="BR95" s="330">
        <v>0</v>
      </c>
      <c r="BS95" s="333">
        <v>0</v>
      </c>
      <c r="BT95" s="330">
        <v>0</v>
      </c>
      <c r="BU95" s="333">
        <v>0</v>
      </c>
      <c r="BV95" s="330">
        <v>0</v>
      </c>
      <c r="BW95" s="330">
        <v>0</v>
      </c>
      <c r="BX95" s="330">
        <v>0</v>
      </c>
      <c r="BY95" s="330">
        <v>0</v>
      </c>
      <c r="BZ95" s="330">
        <v>0</v>
      </c>
      <c r="CA95" s="330"/>
      <c r="CB95" s="330"/>
      <c r="CC95" s="330"/>
      <c r="CD95" s="330">
        <v>2.25</v>
      </c>
      <c r="CE95" s="330">
        <v>361.85</v>
      </c>
      <c r="CF95" s="330"/>
    </row>
    <row r="96" spans="6:86" x14ac:dyDescent="0.35">
      <c r="F96" s="334" t="e">
        <f>#REF!+F71</f>
        <v>#REF!</v>
      </c>
      <c r="G96" s="334" t="e">
        <f t="shared" ref="G96:AK98" si="9">F96+G71</f>
        <v>#REF!</v>
      </c>
      <c r="H96" s="334" t="e">
        <f t="shared" si="9"/>
        <v>#REF!</v>
      </c>
      <c r="I96" s="334" t="e">
        <f t="shared" si="9"/>
        <v>#REF!</v>
      </c>
      <c r="J96" s="334" t="e">
        <f t="shared" si="9"/>
        <v>#REF!</v>
      </c>
      <c r="K96" s="334" t="e">
        <f t="shared" si="9"/>
        <v>#REF!</v>
      </c>
      <c r="L96" s="334" t="e">
        <f t="shared" si="9"/>
        <v>#REF!</v>
      </c>
      <c r="M96" s="334" t="e">
        <f t="shared" si="9"/>
        <v>#REF!</v>
      </c>
      <c r="N96" s="334" t="e">
        <f t="shared" si="9"/>
        <v>#REF!</v>
      </c>
      <c r="O96" s="334" t="e">
        <f t="shared" si="9"/>
        <v>#REF!</v>
      </c>
      <c r="P96" s="334" t="e">
        <f t="shared" si="9"/>
        <v>#REF!</v>
      </c>
      <c r="Q96" s="334" t="e">
        <f t="shared" si="9"/>
        <v>#REF!</v>
      </c>
      <c r="R96" s="334" t="e">
        <f t="shared" si="9"/>
        <v>#REF!</v>
      </c>
      <c r="S96" s="334" t="e">
        <f t="shared" si="9"/>
        <v>#REF!</v>
      </c>
      <c r="T96" s="334" t="e">
        <f t="shared" si="9"/>
        <v>#REF!</v>
      </c>
      <c r="U96" s="334" t="e">
        <f t="shared" si="9"/>
        <v>#REF!</v>
      </c>
      <c r="V96" s="334" t="e">
        <f t="shared" si="9"/>
        <v>#REF!</v>
      </c>
      <c r="W96" s="334" t="e">
        <f t="shared" si="9"/>
        <v>#REF!</v>
      </c>
      <c r="X96" s="334" t="e">
        <f t="shared" si="9"/>
        <v>#REF!</v>
      </c>
      <c r="Y96" s="334" t="e">
        <f t="shared" si="9"/>
        <v>#REF!</v>
      </c>
      <c r="Z96" s="334" t="e">
        <f t="shared" si="9"/>
        <v>#REF!</v>
      </c>
      <c r="AA96" s="334" t="e">
        <f t="shared" si="9"/>
        <v>#REF!</v>
      </c>
      <c r="AB96" s="334" t="e">
        <f t="shared" si="9"/>
        <v>#REF!</v>
      </c>
      <c r="AC96" s="334" t="e">
        <f t="shared" si="9"/>
        <v>#REF!</v>
      </c>
      <c r="AD96" s="334" t="e">
        <f t="shared" si="9"/>
        <v>#REF!</v>
      </c>
      <c r="AE96" s="334" t="e">
        <f t="shared" si="9"/>
        <v>#REF!</v>
      </c>
      <c r="AF96" s="334" t="e">
        <f t="shared" si="9"/>
        <v>#REF!</v>
      </c>
      <c r="AG96" s="334" t="e">
        <f t="shared" si="9"/>
        <v>#REF!</v>
      </c>
      <c r="AH96" s="334" t="e">
        <f t="shared" si="9"/>
        <v>#REF!</v>
      </c>
      <c r="AI96" s="334" t="e">
        <f t="shared" si="9"/>
        <v>#REF!</v>
      </c>
      <c r="AJ96" s="334" t="e">
        <f t="shared" si="9"/>
        <v>#REF!</v>
      </c>
      <c r="AK96" s="334" t="e">
        <f t="shared" si="9"/>
        <v>#REF!</v>
      </c>
      <c r="AL96" s="330">
        <f t="shared" si="2"/>
        <v>2008860.2129688954</v>
      </c>
      <c r="AM96" s="334">
        <f t="shared" si="7"/>
        <v>2008860.2129688954</v>
      </c>
      <c r="AN96" s="334">
        <f t="shared" si="7"/>
        <v>2030871.2129688954</v>
      </c>
      <c r="AO96" s="334">
        <f t="shared" si="7"/>
        <v>2053501.2129688954</v>
      </c>
      <c r="AP96" s="334">
        <f t="shared" si="7"/>
        <v>2057501.2129688954</v>
      </c>
      <c r="AQ96" s="334">
        <f t="shared" si="7"/>
        <v>2061432.2129688954</v>
      </c>
      <c r="AR96" s="334">
        <f t="shared" si="7"/>
        <v>2064415.2129688954</v>
      </c>
      <c r="AS96" s="334">
        <f t="shared" si="7"/>
        <v>2067105.2129688954</v>
      </c>
      <c r="AT96" s="334">
        <f t="shared" si="7"/>
        <v>2067105.2129688954</v>
      </c>
      <c r="AU96" s="334">
        <f t="shared" si="7"/>
        <v>2086897.2129688954</v>
      </c>
      <c r="AV96" s="334">
        <f t="shared" si="7"/>
        <v>2090314.2129688954</v>
      </c>
      <c r="AW96" s="334">
        <f t="shared" si="7"/>
        <v>2108317.2129688952</v>
      </c>
      <c r="AX96" s="334">
        <f t="shared" si="7"/>
        <v>2129633.2129688952</v>
      </c>
      <c r="AY96" s="334">
        <f t="shared" si="7"/>
        <v>2152456.2129688952</v>
      </c>
      <c r="AZ96" s="334">
        <f t="shared" si="7"/>
        <v>2177132.2129688952</v>
      </c>
      <c r="BA96" s="334">
        <f t="shared" si="7"/>
        <v>2204166.2129688952</v>
      </c>
      <c r="BB96" s="334">
        <f t="shared" si="7"/>
        <v>2232874.2129688952</v>
      </c>
      <c r="BC96" s="334">
        <f t="shared" si="6"/>
        <v>2234783.2129688952</v>
      </c>
      <c r="BD96" s="334">
        <f t="shared" si="6"/>
        <v>2260441.2129688952</v>
      </c>
      <c r="BE96" s="334">
        <f t="shared" si="6"/>
        <v>2292105.2129688952</v>
      </c>
      <c r="BF96" s="334">
        <f t="shared" si="6"/>
        <v>2325086.2129688952</v>
      </c>
      <c r="BG96" s="334">
        <f t="shared" si="6"/>
        <v>2359872.2129688952</v>
      </c>
      <c r="BH96" s="334">
        <f t="shared" si="6"/>
        <v>2389722.2129688952</v>
      </c>
      <c r="BI96" s="331">
        <v>2569933.2129688952</v>
      </c>
      <c r="BJ96" s="327">
        <v>122799</v>
      </c>
      <c r="BK96" s="332">
        <f t="shared" si="3"/>
        <v>2692732.2129688952</v>
      </c>
      <c r="BL96" s="330">
        <v>2939334.975968895</v>
      </c>
      <c r="BM96" s="330">
        <v>3090017.975968895</v>
      </c>
      <c r="BN96" s="330">
        <v>3269940.975968895</v>
      </c>
      <c r="BO96" s="333">
        <v>3818979.5359688955</v>
      </c>
      <c r="BP96" s="330">
        <v>3999399.5359688955</v>
      </c>
      <c r="BQ96" s="333">
        <v>4187526.535968896</v>
      </c>
      <c r="BR96" s="330">
        <v>4343818.535968896</v>
      </c>
      <c r="BS96" s="333">
        <v>4545349.535968896</v>
      </c>
      <c r="BT96" s="330">
        <v>4528634.733</v>
      </c>
      <c r="BU96" s="333">
        <v>4699201.3729999997</v>
      </c>
      <c r="BV96" s="330">
        <v>4876461.6730000004</v>
      </c>
      <c r="BW96" s="330">
        <v>4962326.6730000004</v>
      </c>
      <c r="BX96" s="330">
        <v>5035951.6730000004</v>
      </c>
      <c r="BY96" s="327">
        <v>5066582.78</v>
      </c>
      <c r="BZ96" s="330">
        <v>5103989.1800000006</v>
      </c>
      <c r="CA96" s="330">
        <v>5193144.1800000006</v>
      </c>
      <c r="CB96" s="330">
        <v>5318180.1800000006</v>
      </c>
      <c r="CC96" s="330">
        <v>5440200.5200000005</v>
      </c>
      <c r="CD96" s="330">
        <v>5545187.0999999996</v>
      </c>
      <c r="CE96" s="330">
        <v>5851834.1000000006</v>
      </c>
      <c r="CF96" s="330"/>
    </row>
    <row r="97" spans="6:84" x14ac:dyDescent="0.35">
      <c r="F97" s="334" t="e">
        <f>#REF!+F72</f>
        <v>#REF!</v>
      </c>
      <c r="G97" s="334" t="e">
        <f t="shared" si="9"/>
        <v>#REF!</v>
      </c>
      <c r="H97" s="334" t="e">
        <f t="shared" si="9"/>
        <v>#REF!</v>
      </c>
      <c r="I97" s="334" t="e">
        <f t="shared" si="9"/>
        <v>#REF!</v>
      </c>
      <c r="J97" s="334" t="e">
        <f t="shared" si="9"/>
        <v>#REF!</v>
      </c>
      <c r="K97" s="334" t="e">
        <f t="shared" si="9"/>
        <v>#REF!</v>
      </c>
      <c r="L97" s="334" t="e">
        <f t="shared" si="9"/>
        <v>#REF!</v>
      </c>
      <c r="M97" s="334" t="e">
        <f t="shared" si="9"/>
        <v>#REF!</v>
      </c>
      <c r="N97" s="334" t="e">
        <f t="shared" si="9"/>
        <v>#REF!</v>
      </c>
      <c r="O97" s="334" t="e">
        <f t="shared" si="9"/>
        <v>#REF!</v>
      </c>
      <c r="P97" s="334" t="e">
        <f t="shared" si="9"/>
        <v>#REF!</v>
      </c>
      <c r="Q97" s="334" t="e">
        <f t="shared" si="9"/>
        <v>#REF!</v>
      </c>
      <c r="R97" s="334" t="e">
        <f t="shared" si="9"/>
        <v>#REF!</v>
      </c>
      <c r="S97" s="334" t="e">
        <f t="shared" si="9"/>
        <v>#REF!</v>
      </c>
      <c r="T97" s="334" t="e">
        <f t="shared" si="9"/>
        <v>#REF!</v>
      </c>
      <c r="U97" s="334" t="e">
        <f t="shared" si="9"/>
        <v>#REF!</v>
      </c>
      <c r="V97" s="334" t="e">
        <f t="shared" si="9"/>
        <v>#REF!</v>
      </c>
      <c r="W97" s="334" t="e">
        <f t="shared" si="9"/>
        <v>#REF!</v>
      </c>
      <c r="X97" s="334" t="e">
        <f t="shared" si="9"/>
        <v>#REF!</v>
      </c>
      <c r="Y97" s="334" t="e">
        <f t="shared" si="9"/>
        <v>#REF!</v>
      </c>
      <c r="Z97" s="334" t="e">
        <f t="shared" si="9"/>
        <v>#REF!</v>
      </c>
      <c r="AA97" s="334" t="e">
        <f t="shared" si="9"/>
        <v>#REF!</v>
      </c>
      <c r="AB97" s="334" t="e">
        <f t="shared" si="9"/>
        <v>#REF!</v>
      </c>
      <c r="AC97" s="334" t="e">
        <f t="shared" si="9"/>
        <v>#REF!</v>
      </c>
      <c r="AD97" s="334" t="e">
        <f t="shared" si="9"/>
        <v>#REF!</v>
      </c>
      <c r="AE97" s="334" t="e">
        <f t="shared" si="9"/>
        <v>#REF!</v>
      </c>
      <c r="AF97" s="334" t="e">
        <f t="shared" si="9"/>
        <v>#REF!</v>
      </c>
      <c r="AG97" s="334" t="e">
        <f t="shared" si="9"/>
        <v>#REF!</v>
      </c>
      <c r="AH97" s="334" t="e">
        <f t="shared" si="9"/>
        <v>#REF!</v>
      </c>
      <c r="AI97" s="334" t="e">
        <f t="shared" si="9"/>
        <v>#REF!</v>
      </c>
      <c r="AJ97" s="334" t="e">
        <f t="shared" si="9"/>
        <v>#REF!</v>
      </c>
      <c r="AK97" s="334" t="e">
        <f t="shared" si="9"/>
        <v>#REF!</v>
      </c>
      <c r="AL97" s="330">
        <f t="shared" si="2"/>
        <v>2257090.9130819361</v>
      </c>
      <c r="AM97" s="334">
        <f t="shared" si="7"/>
        <v>2257090.9130819361</v>
      </c>
      <c r="AN97" s="334">
        <f t="shared" si="7"/>
        <v>2321869.9130819361</v>
      </c>
      <c r="AO97" s="334">
        <f t="shared" si="7"/>
        <v>2383869.9130819361</v>
      </c>
      <c r="AP97" s="334">
        <f t="shared" si="7"/>
        <v>2383869.9130819361</v>
      </c>
      <c r="AQ97" s="334">
        <f t="shared" si="7"/>
        <v>2383869.9130819361</v>
      </c>
      <c r="AR97" s="334">
        <f t="shared" si="7"/>
        <v>2383869.9130819361</v>
      </c>
      <c r="AS97" s="334">
        <f t="shared" si="7"/>
        <v>2442943.9130819361</v>
      </c>
      <c r="AT97" s="334">
        <f t="shared" si="7"/>
        <v>2442943.9130819361</v>
      </c>
      <c r="AU97" s="334">
        <f t="shared" si="7"/>
        <v>2568718.9130819361</v>
      </c>
      <c r="AV97" s="334">
        <f t="shared" si="7"/>
        <v>2625639.9130819361</v>
      </c>
      <c r="AW97" s="334">
        <f t="shared" si="7"/>
        <v>2712493.9130819361</v>
      </c>
      <c r="AX97" s="334">
        <f t="shared" si="7"/>
        <v>2807018.9130819361</v>
      </c>
      <c r="AY97" s="334">
        <f t="shared" si="7"/>
        <v>2912251.9130819361</v>
      </c>
      <c r="AZ97" s="334">
        <f t="shared" si="7"/>
        <v>3002251.9130819361</v>
      </c>
      <c r="BA97" s="334">
        <f t="shared" si="7"/>
        <v>3112251.9130819361</v>
      </c>
      <c r="BB97" s="334">
        <f t="shared" si="7"/>
        <v>3219353.9130819361</v>
      </c>
      <c r="BC97" s="334">
        <f t="shared" si="6"/>
        <v>3219353.9130819361</v>
      </c>
      <c r="BD97" s="334">
        <f t="shared" si="6"/>
        <v>3305667.9130819361</v>
      </c>
      <c r="BE97" s="334">
        <f t="shared" si="6"/>
        <v>3409300.9130819361</v>
      </c>
      <c r="BF97" s="334">
        <f t="shared" si="6"/>
        <v>3509842.9130819361</v>
      </c>
      <c r="BG97" s="334">
        <f t="shared" si="6"/>
        <v>3608461.9130819361</v>
      </c>
      <c r="BH97" s="334">
        <f t="shared" si="6"/>
        <v>3717657.9130819361</v>
      </c>
      <c r="BI97" s="331">
        <v>4428877.9130819365</v>
      </c>
      <c r="BJ97" s="327">
        <v>649246</v>
      </c>
      <c r="BK97" s="332">
        <f t="shared" si="3"/>
        <v>5078123.9130819365</v>
      </c>
      <c r="BL97" s="330">
        <v>5529603.6909999996</v>
      </c>
      <c r="BM97" s="330">
        <v>5711216.6909999996</v>
      </c>
      <c r="BN97" s="330">
        <v>5960762.6909999996</v>
      </c>
      <c r="BO97" s="333">
        <v>10614967.1194</v>
      </c>
      <c r="BP97" s="330">
        <v>10934845.1194</v>
      </c>
      <c r="BQ97" s="333">
        <v>11364169.1194</v>
      </c>
      <c r="BR97" s="330">
        <v>11873597.1194</v>
      </c>
      <c r="BS97" s="333">
        <v>12340299.1194</v>
      </c>
      <c r="BT97" s="330">
        <v>9193661.4000000004</v>
      </c>
      <c r="BU97" s="333">
        <v>9488141.4000000004</v>
      </c>
      <c r="BV97" s="330">
        <v>9724549.4000000004</v>
      </c>
      <c r="BW97" s="330">
        <v>9754940.4000000004</v>
      </c>
      <c r="BX97" s="330">
        <v>9978878.4000000004</v>
      </c>
      <c r="BY97" s="327">
        <v>10847758.08</v>
      </c>
      <c r="BZ97" s="330">
        <v>10909965.48</v>
      </c>
      <c r="CA97" s="330">
        <v>11344099.48</v>
      </c>
      <c r="CB97" s="330">
        <v>11803963.48</v>
      </c>
      <c r="CC97" s="330">
        <v>12165961.950000001</v>
      </c>
      <c r="CD97" s="330">
        <v>13799002.800000001</v>
      </c>
      <c r="CE97" s="330">
        <v>14226988.800000001</v>
      </c>
      <c r="CF97" s="330"/>
    </row>
    <row r="98" spans="6:84" x14ac:dyDescent="0.35">
      <c r="F98" s="334" t="e">
        <f>#REF!+F73</f>
        <v>#REF!</v>
      </c>
      <c r="G98" s="334" t="e">
        <f t="shared" si="9"/>
        <v>#REF!</v>
      </c>
      <c r="H98" s="334" t="e">
        <f t="shared" si="9"/>
        <v>#REF!</v>
      </c>
      <c r="I98" s="334" t="e">
        <f t="shared" si="9"/>
        <v>#REF!</v>
      </c>
      <c r="J98" s="334" t="e">
        <f t="shared" si="9"/>
        <v>#REF!</v>
      </c>
      <c r="K98" s="334" t="e">
        <f t="shared" si="9"/>
        <v>#REF!</v>
      </c>
      <c r="L98" s="334" t="e">
        <f t="shared" si="9"/>
        <v>#REF!</v>
      </c>
      <c r="M98" s="334" t="e">
        <f t="shared" si="9"/>
        <v>#REF!</v>
      </c>
      <c r="N98" s="334" t="e">
        <f t="shared" si="9"/>
        <v>#REF!</v>
      </c>
      <c r="O98" s="334" t="e">
        <f t="shared" si="9"/>
        <v>#REF!</v>
      </c>
      <c r="P98" s="334" t="e">
        <f t="shared" si="9"/>
        <v>#REF!</v>
      </c>
      <c r="Q98" s="334" t="e">
        <f t="shared" si="9"/>
        <v>#REF!</v>
      </c>
      <c r="R98" s="334" t="e">
        <f t="shared" si="9"/>
        <v>#REF!</v>
      </c>
      <c r="S98" s="334" t="e">
        <f t="shared" si="9"/>
        <v>#REF!</v>
      </c>
      <c r="T98" s="334" t="e">
        <f t="shared" si="9"/>
        <v>#REF!</v>
      </c>
      <c r="U98" s="334" t="e">
        <f t="shared" si="9"/>
        <v>#REF!</v>
      </c>
      <c r="V98" s="334" t="e">
        <f t="shared" si="9"/>
        <v>#REF!</v>
      </c>
      <c r="W98" s="334" t="e">
        <f t="shared" si="9"/>
        <v>#REF!</v>
      </c>
      <c r="X98" s="334" t="e">
        <f t="shared" si="9"/>
        <v>#REF!</v>
      </c>
      <c r="Y98" s="334" t="e">
        <f t="shared" si="9"/>
        <v>#REF!</v>
      </c>
      <c r="Z98" s="334" t="e">
        <f t="shared" si="9"/>
        <v>#REF!</v>
      </c>
      <c r="AA98" s="334" t="e">
        <f t="shared" si="9"/>
        <v>#REF!</v>
      </c>
      <c r="AB98" s="334" t="e">
        <f t="shared" si="9"/>
        <v>#REF!</v>
      </c>
      <c r="AC98" s="334" t="e">
        <f t="shared" si="9"/>
        <v>#REF!</v>
      </c>
      <c r="AD98" s="334" t="e">
        <f t="shared" si="9"/>
        <v>#REF!</v>
      </c>
      <c r="AE98" s="334" t="e">
        <f t="shared" si="9"/>
        <v>#REF!</v>
      </c>
      <c r="AF98" s="334" t="e">
        <f t="shared" si="9"/>
        <v>#REF!</v>
      </c>
      <c r="AG98" s="334" t="e">
        <f t="shared" si="9"/>
        <v>#REF!</v>
      </c>
      <c r="AH98" s="334" t="e">
        <f t="shared" si="9"/>
        <v>#REF!</v>
      </c>
      <c r="AI98" s="334" t="e">
        <f t="shared" si="9"/>
        <v>#REF!</v>
      </c>
      <c r="AJ98" s="334" t="e">
        <f t="shared" si="9"/>
        <v>#REF!</v>
      </c>
      <c r="AK98" s="334" t="e">
        <f t="shared" si="9"/>
        <v>#REF!</v>
      </c>
      <c r="AL98" s="330">
        <f t="shared" si="2"/>
        <v>1372934.92</v>
      </c>
      <c r="AM98" s="334">
        <f t="shared" si="7"/>
        <v>1372934.92</v>
      </c>
      <c r="AN98" s="334">
        <f t="shared" si="7"/>
        <v>1372934.92</v>
      </c>
      <c r="AO98" s="334">
        <f t="shared" si="7"/>
        <v>1372934.92</v>
      </c>
      <c r="AP98" s="334">
        <f t="shared" si="7"/>
        <v>1372934.92</v>
      </c>
      <c r="AQ98" s="334">
        <f t="shared" si="7"/>
        <v>1372934.92</v>
      </c>
      <c r="AR98" s="334">
        <f t="shared" si="7"/>
        <v>1372934.92</v>
      </c>
      <c r="AS98" s="334">
        <f t="shared" si="7"/>
        <v>1372934.92</v>
      </c>
      <c r="AT98" s="334">
        <f t="shared" si="7"/>
        <v>1372934.92</v>
      </c>
      <c r="AU98" s="334">
        <f t="shared" si="7"/>
        <v>1372934.92</v>
      </c>
      <c r="AV98" s="334">
        <f t="shared" si="7"/>
        <v>1372934.92</v>
      </c>
      <c r="AW98" s="334">
        <f t="shared" si="7"/>
        <v>1372934.92</v>
      </c>
      <c r="AX98" s="334">
        <f t="shared" si="7"/>
        <v>1372934.92</v>
      </c>
      <c r="AY98" s="334">
        <f t="shared" si="7"/>
        <v>1372934.92</v>
      </c>
      <c r="AZ98" s="334">
        <f t="shared" si="7"/>
        <v>1372934.92</v>
      </c>
      <c r="BA98" s="334">
        <f t="shared" si="7"/>
        <v>1372934.92</v>
      </c>
      <c r="BB98" s="334">
        <f t="shared" si="7"/>
        <v>1372934.92</v>
      </c>
      <c r="BC98" s="334">
        <f t="shared" si="6"/>
        <v>1372934.92</v>
      </c>
      <c r="BD98" s="334">
        <f t="shared" si="6"/>
        <v>1372934.92</v>
      </c>
      <c r="BE98" s="334">
        <f t="shared" si="6"/>
        <v>1375553.77</v>
      </c>
      <c r="BF98" s="334">
        <f t="shared" si="6"/>
        <v>1385684.46</v>
      </c>
      <c r="BG98" s="334">
        <f t="shared" si="6"/>
        <v>1389869.43</v>
      </c>
      <c r="BH98" s="334">
        <f t="shared" si="6"/>
        <v>1389869.43</v>
      </c>
      <c r="BI98" s="331">
        <v>1395532.54</v>
      </c>
      <c r="BJ98" s="327">
        <v>18063.93</v>
      </c>
      <c r="BK98" s="332">
        <f t="shared" si="3"/>
        <v>1413596.47</v>
      </c>
      <c r="BL98" s="330">
        <v>1728271.3135000002</v>
      </c>
      <c r="BM98" s="330">
        <v>1741923.7635000001</v>
      </c>
      <c r="BN98" s="330">
        <v>1758253.9835000001</v>
      </c>
      <c r="BO98" s="333">
        <v>2050536.7434999999</v>
      </c>
      <c r="BP98" s="330">
        <v>2077942.4935000001</v>
      </c>
      <c r="BQ98" s="333">
        <v>2119935.2035000003</v>
      </c>
      <c r="BR98" s="330">
        <v>2148402.1634999998</v>
      </c>
      <c r="BS98" s="333">
        <v>2172790.5935</v>
      </c>
      <c r="BT98" s="330">
        <v>2897751.69</v>
      </c>
      <c r="BU98" s="333">
        <v>2898897</v>
      </c>
      <c r="BV98" s="330">
        <v>2898897</v>
      </c>
      <c r="BW98" s="330">
        <v>2891278.27</v>
      </c>
      <c r="BX98" s="330">
        <v>2891278.27</v>
      </c>
      <c r="BY98" s="327">
        <v>3516114.76</v>
      </c>
      <c r="BZ98" s="330">
        <v>3516114.76</v>
      </c>
      <c r="CA98" s="330">
        <v>3518155.23</v>
      </c>
      <c r="CB98" s="330">
        <v>3518155.23</v>
      </c>
      <c r="CC98" s="330">
        <v>3522039.63</v>
      </c>
      <c r="CD98" s="330">
        <v>4037717.2600000002</v>
      </c>
      <c r="CE98" s="330">
        <v>4088429.9047599998</v>
      </c>
      <c r="CF98" s="330"/>
    </row>
    <row r="99" spans="6:84" x14ac:dyDescent="0.35"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  <c r="AH99" s="334"/>
      <c r="AI99" s="334"/>
      <c r="AJ99" s="334"/>
      <c r="AK99" s="334"/>
      <c r="AL99" s="330">
        <f t="shared" si="2"/>
        <v>7838.64</v>
      </c>
      <c r="AM99" s="334">
        <f>AL99+AM74</f>
        <v>7838.64</v>
      </c>
      <c r="AN99" s="334">
        <f t="shared" si="7"/>
        <v>7838.64</v>
      </c>
      <c r="AO99" s="334">
        <f t="shared" si="7"/>
        <v>7838.64</v>
      </c>
      <c r="AP99" s="334">
        <f t="shared" si="7"/>
        <v>7838.64</v>
      </c>
      <c r="AQ99" s="334">
        <f t="shared" si="7"/>
        <v>7838.64</v>
      </c>
      <c r="AR99" s="334">
        <f t="shared" si="7"/>
        <v>7838.64</v>
      </c>
      <c r="AS99" s="334">
        <f t="shared" si="7"/>
        <v>7838.64</v>
      </c>
      <c r="AT99" s="334">
        <f t="shared" si="7"/>
        <v>7838.64</v>
      </c>
      <c r="AU99" s="334">
        <f t="shared" si="7"/>
        <v>7838.64</v>
      </c>
      <c r="AV99" s="334">
        <f t="shared" si="7"/>
        <v>7838.64</v>
      </c>
      <c r="AW99" s="334">
        <f t="shared" si="7"/>
        <v>7838.64</v>
      </c>
      <c r="AX99" s="334">
        <f t="shared" si="7"/>
        <v>7838.64</v>
      </c>
      <c r="AY99" s="334">
        <f t="shared" si="7"/>
        <v>7838.64</v>
      </c>
      <c r="AZ99" s="334">
        <f t="shared" si="7"/>
        <v>7838.64</v>
      </c>
      <c r="BA99" s="334">
        <f t="shared" si="7"/>
        <v>7838.64</v>
      </c>
      <c r="BB99" s="334">
        <f t="shared" si="7"/>
        <v>7838.64</v>
      </c>
      <c r="BC99" s="334">
        <f t="shared" si="6"/>
        <v>7838.64</v>
      </c>
      <c r="BD99" s="334">
        <f t="shared" si="6"/>
        <v>7838.64</v>
      </c>
      <c r="BE99" s="334">
        <f t="shared" si="6"/>
        <v>7838.64</v>
      </c>
      <c r="BF99" s="334">
        <f t="shared" si="6"/>
        <v>7838.64</v>
      </c>
      <c r="BG99" s="334">
        <f t="shared" si="6"/>
        <v>7838.64</v>
      </c>
      <c r="BH99" s="334">
        <f t="shared" si="6"/>
        <v>7838.64</v>
      </c>
      <c r="BI99" s="331">
        <v>7838.64</v>
      </c>
      <c r="BJ99" s="327">
        <v>0</v>
      </c>
      <c r="BK99" s="332">
        <f t="shared" si="3"/>
        <v>7838.64</v>
      </c>
      <c r="BL99" s="330">
        <v>7838.64</v>
      </c>
      <c r="BM99" s="330">
        <v>7838.64</v>
      </c>
      <c r="BN99" s="330">
        <v>7838.64</v>
      </c>
      <c r="BO99" s="333">
        <v>7838.64</v>
      </c>
      <c r="BP99" s="330">
        <v>7838.64</v>
      </c>
      <c r="BQ99" s="333">
        <v>7838.64</v>
      </c>
      <c r="BR99" s="330">
        <v>7838.64</v>
      </c>
      <c r="BS99" s="333">
        <v>7838.64</v>
      </c>
      <c r="BT99" s="330">
        <v>0</v>
      </c>
      <c r="BU99" s="333">
        <v>0</v>
      </c>
      <c r="BV99" s="330">
        <v>0</v>
      </c>
      <c r="BW99" s="330">
        <v>0</v>
      </c>
      <c r="BX99" s="330">
        <v>0</v>
      </c>
      <c r="BY99" s="327">
        <v>7838.64</v>
      </c>
      <c r="BZ99" s="330">
        <v>7838.64</v>
      </c>
      <c r="CA99" s="330">
        <v>7838.64</v>
      </c>
      <c r="CB99" s="330">
        <v>7838.64</v>
      </c>
      <c r="CC99" s="330">
        <v>7838.64</v>
      </c>
      <c r="CD99" s="330">
        <v>7838.64</v>
      </c>
      <c r="CE99" s="330">
        <v>7838.64</v>
      </c>
      <c r="CF99" s="330"/>
    </row>
    <row r="100" spans="6:84" x14ac:dyDescent="0.35">
      <c r="F100" s="334" t="e">
        <f>#REF!+F75</f>
        <v>#REF!</v>
      </c>
      <c r="G100" s="334" t="e">
        <f t="shared" ref="G100:AK100" si="10">F100+G75</f>
        <v>#REF!</v>
      </c>
      <c r="H100" s="334" t="e">
        <f t="shared" si="10"/>
        <v>#REF!</v>
      </c>
      <c r="I100" s="334" t="e">
        <f t="shared" si="10"/>
        <v>#REF!</v>
      </c>
      <c r="J100" s="334" t="e">
        <f t="shared" si="10"/>
        <v>#REF!</v>
      </c>
      <c r="K100" s="334" t="e">
        <f t="shared" si="10"/>
        <v>#REF!</v>
      </c>
      <c r="L100" s="334" t="e">
        <f t="shared" si="10"/>
        <v>#REF!</v>
      </c>
      <c r="M100" s="334" t="e">
        <f t="shared" si="10"/>
        <v>#REF!</v>
      </c>
      <c r="N100" s="334" t="e">
        <f t="shared" si="10"/>
        <v>#REF!</v>
      </c>
      <c r="O100" s="334" t="e">
        <f t="shared" si="10"/>
        <v>#REF!</v>
      </c>
      <c r="P100" s="334" t="e">
        <f t="shared" si="10"/>
        <v>#REF!</v>
      </c>
      <c r="Q100" s="334" t="e">
        <f t="shared" si="10"/>
        <v>#REF!</v>
      </c>
      <c r="R100" s="334" t="e">
        <f t="shared" si="10"/>
        <v>#REF!</v>
      </c>
      <c r="S100" s="334" t="e">
        <f t="shared" si="10"/>
        <v>#REF!</v>
      </c>
      <c r="T100" s="334" t="e">
        <f t="shared" si="10"/>
        <v>#REF!</v>
      </c>
      <c r="U100" s="334" t="e">
        <f t="shared" si="10"/>
        <v>#REF!</v>
      </c>
      <c r="V100" s="334" t="e">
        <f t="shared" si="10"/>
        <v>#REF!</v>
      </c>
      <c r="W100" s="334" t="e">
        <f t="shared" si="10"/>
        <v>#REF!</v>
      </c>
      <c r="X100" s="334" t="e">
        <f t="shared" si="10"/>
        <v>#REF!</v>
      </c>
      <c r="Y100" s="334" t="e">
        <f t="shared" si="10"/>
        <v>#REF!</v>
      </c>
      <c r="Z100" s="334" t="e">
        <f t="shared" si="10"/>
        <v>#REF!</v>
      </c>
      <c r="AA100" s="334" t="e">
        <f t="shared" si="10"/>
        <v>#REF!</v>
      </c>
      <c r="AB100" s="334" t="e">
        <f t="shared" si="10"/>
        <v>#REF!</v>
      </c>
      <c r="AC100" s="334" t="e">
        <f t="shared" si="10"/>
        <v>#REF!</v>
      </c>
      <c r="AD100" s="334" t="e">
        <f t="shared" si="10"/>
        <v>#REF!</v>
      </c>
      <c r="AE100" s="334" t="e">
        <f t="shared" si="10"/>
        <v>#REF!</v>
      </c>
      <c r="AF100" s="334" t="e">
        <f t="shared" si="10"/>
        <v>#REF!</v>
      </c>
      <c r="AG100" s="334" t="e">
        <f t="shared" si="10"/>
        <v>#REF!</v>
      </c>
      <c r="AH100" s="334" t="e">
        <f t="shared" si="10"/>
        <v>#REF!</v>
      </c>
      <c r="AI100" s="334" t="e">
        <f t="shared" si="10"/>
        <v>#REF!</v>
      </c>
      <c r="AJ100" s="334" t="e">
        <f t="shared" si="10"/>
        <v>#REF!</v>
      </c>
      <c r="AK100" s="334" t="e">
        <f t="shared" si="10"/>
        <v>#REF!</v>
      </c>
      <c r="AL100" s="330">
        <f t="shared" si="2"/>
        <v>0</v>
      </c>
      <c r="AM100" s="334">
        <f>AL100+AM75</f>
        <v>0</v>
      </c>
      <c r="AN100" s="334">
        <f t="shared" si="7"/>
        <v>0</v>
      </c>
      <c r="AO100" s="334">
        <f t="shared" si="7"/>
        <v>0</v>
      </c>
      <c r="AP100" s="334">
        <f t="shared" si="7"/>
        <v>0</v>
      </c>
      <c r="AQ100" s="334">
        <f t="shared" si="7"/>
        <v>0</v>
      </c>
      <c r="AR100" s="334">
        <f t="shared" si="7"/>
        <v>0</v>
      </c>
      <c r="AS100" s="334">
        <f t="shared" si="7"/>
        <v>0</v>
      </c>
      <c r="AT100" s="334">
        <f t="shared" si="7"/>
        <v>0</v>
      </c>
      <c r="AU100" s="334">
        <f t="shared" si="7"/>
        <v>0</v>
      </c>
      <c r="AV100" s="334">
        <f t="shared" si="7"/>
        <v>0</v>
      </c>
      <c r="AW100" s="334">
        <f t="shared" si="7"/>
        <v>0</v>
      </c>
      <c r="AX100" s="334">
        <f t="shared" si="7"/>
        <v>0</v>
      </c>
      <c r="AY100" s="334">
        <f t="shared" si="7"/>
        <v>0</v>
      </c>
      <c r="AZ100" s="334">
        <f t="shared" si="7"/>
        <v>0</v>
      </c>
      <c r="BA100" s="334">
        <f t="shared" si="7"/>
        <v>0</v>
      </c>
      <c r="BB100" s="334">
        <f t="shared" si="7"/>
        <v>0</v>
      </c>
      <c r="BC100" s="334">
        <f t="shared" si="6"/>
        <v>0</v>
      </c>
      <c r="BD100" s="334">
        <f t="shared" si="6"/>
        <v>0</v>
      </c>
      <c r="BE100" s="334">
        <f t="shared" si="6"/>
        <v>0</v>
      </c>
      <c r="BF100" s="334">
        <f t="shared" si="6"/>
        <v>0</v>
      </c>
      <c r="BG100" s="334">
        <f t="shared" si="6"/>
        <v>0</v>
      </c>
      <c r="BH100" s="334">
        <f t="shared" si="6"/>
        <v>0</v>
      </c>
      <c r="BI100" s="331">
        <v>0</v>
      </c>
      <c r="BJ100" s="327">
        <v>0</v>
      </c>
      <c r="BK100" s="332">
        <f t="shared" si="3"/>
        <v>0</v>
      </c>
      <c r="BL100" s="330">
        <v>0</v>
      </c>
      <c r="BM100" s="330">
        <v>0</v>
      </c>
      <c r="BN100" s="330">
        <v>0</v>
      </c>
      <c r="BO100" s="333">
        <v>0</v>
      </c>
      <c r="BP100" s="330">
        <v>0</v>
      </c>
      <c r="BQ100" s="333">
        <v>0</v>
      </c>
      <c r="BR100" s="330">
        <v>0</v>
      </c>
      <c r="BS100" s="333">
        <v>0</v>
      </c>
      <c r="BT100" s="330">
        <v>0</v>
      </c>
      <c r="BU100" s="333">
        <v>0</v>
      </c>
      <c r="BV100" s="330">
        <v>0</v>
      </c>
      <c r="BW100" s="330">
        <v>0</v>
      </c>
      <c r="BX100" s="330">
        <v>0</v>
      </c>
      <c r="BY100" s="327">
        <v>0</v>
      </c>
      <c r="BZ100" s="330">
        <v>0</v>
      </c>
      <c r="CA100" s="330">
        <v>0</v>
      </c>
      <c r="CB100" s="330">
        <v>0</v>
      </c>
      <c r="CC100" s="330"/>
      <c r="CD100" s="330"/>
      <c r="CE100" s="330">
        <v>0</v>
      </c>
      <c r="CF100" s="330"/>
    </row>
    <row r="101" spans="6:84" x14ac:dyDescent="0.35">
      <c r="CA101" s="330"/>
      <c r="CF101" s="330"/>
    </row>
    <row r="126" spans="80:80" x14ac:dyDescent="0.35">
      <c r="CB126">
        <v>90257538.197400853</v>
      </c>
    </row>
    <row r="127" spans="80:80" x14ac:dyDescent="0.35">
      <c r="CB127">
        <v>5318180.1800000006</v>
      </c>
    </row>
    <row r="128" spans="80:80" x14ac:dyDescent="0.35">
      <c r="CB128">
        <v>11803963.48</v>
      </c>
    </row>
    <row r="129" spans="80:80" x14ac:dyDescent="0.35">
      <c r="CB129">
        <v>3518155.23</v>
      </c>
    </row>
    <row r="131" spans="80:80" x14ac:dyDescent="0.35">
      <c r="CB131">
        <v>7838.64</v>
      </c>
    </row>
    <row r="132" spans="80:80" x14ac:dyDescent="0.35">
      <c r="CB132">
        <v>0</v>
      </c>
    </row>
    <row r="133" spans="80:80" x14ac:dyDescent="0.35">
      <c r="CB133">
        <v>9327142.2213000022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4"/>
  <sheetViews>
    <sheetView zoomScale="80" workbookViewId="0">
      <selection activeCell="B2" sqref="B2"/>
    </sheetView>
  </sheetViews>
  <sheetFormatPr defaultColWidth="9.1796875" defaultRowHeight="12.5" x14ac:dyDescent="0.25"/>
  <cols>
    <col min="1" max="1" width="5.453125" style="244" customWidth="1"/>
    <col min="2" max="2" width="47.54296875" style="244" customWidth="1"/>
    <col min="3" max="3" width="15.453125" style="244" customWidth="1"/>
    <col min="4" max="4" width="19.81640625" style="244" customWidth="1"/>
    <col min="5" max="5" width="12.453125" style="244" customWidth="1"/>
    <col min="6" max="6" width="52" style="244" customWidth="1"/>
    <col min="7" max="11" width="9.1796875" style="244"/>
    <col min="12" max="12" width="19.81640625" style="244" customWidth="1"/>
    <col min="13" max="16384" width="9.1796875" style="244"/>
  </cols>
  <sheetData>
    <row r="3" spans="1:6" ht="15.5" x14ac:dyDescent="0.25">
      <c r="A3" s="242"/>
      <c r="B3" s="243"/>
      <c r="C3" s="243"/>
      <c r="D3" s="243"/>
      <c r="E3" s="243"/>
      <c r="F3" s="243"/>
    </row>
    <row r="4" spans="1:6" ht="11.25" customHeight="1" thickBot="1" x14ac:dyDescent="0.3">
      <c r="A4" s="242"/>
      <c r="B4" s="243"/>
      <c r="C4" s="243"/>
      <c r="D4" s="243"/>
      <c r="E4" s="243"/>
      <c r="F4" s="243"/>
    </row>
    <row r="5" spans="1:6" ht="23.65" customHeight="1" x14ac:dyDescent="0.25">
      <c r="A5" s="242"/>
      <c r="B5" s="245" t="s">
        <v>274</v>
      </c>
      <c r="C5" s="246" t="s">
        <v>275</v>
      </c>
      <c r="D5" s="247" t="s">
        <v>276</v>
      </c>
      <c r="E5" s="248" t="s">
        <v>277</v>
      </c>
      <c r="F5" s="249" t="s">
        <v>278</v>
      </c>
    </row>
    <row r="6" spans="1:6" ht="14.5" thickBot="1" x14ac:dyDescent="0.3">
      <c r="A6" s="250"/>
      <c r="B6" s="251" t="s">
        <v>279</v>
      </c>
      <c r="C6" s="251"/>
      <c r="D6" s="264">
        <v>45000000</v>
      </c>
      <c r="E6" s="252">
        <v>350</v>
      </c>
      <c r="F6" s="253"/>
    </row>
    <row r="7" spans="1:6" ht="14.5" thickTop="1" x14ac:dyDescent="0.25">
      <c r="A7" s="254">
        <f>1</f>
        <v>1</v>
      </c>
      <c r="B7" s="255" t="s">
        <v>280</v>
      </c>
      <c r="C7" s="256">
        <v>42568</v>
      </c>
      <c r="D7" s="257">
        <v>3000000</v>
      </c>
      <c r="E7" s="258">
        <v>30</v>
      </c>
      <c r="F7" s="259"/>
    </row>
    <row r="8" spans="1:6" ht="14" x14ac:dyDescent="0.25">
      <c r="A8" s="254">
        <f t="shared" ref="A8:A20" si="0">1+A7</f>
        <v>2</v>
      </c>
      <c r="B8" s="255" t="s">
        <v>281</v>
      </c>
      <c r="C8" s="256">
        <v>42600</v>
      </c>
      <c r="D8" s="257">
        <v>850000</v>
      </c>
      <c r="E8" s="258">
        <v>45</v>
      </c>
      <c r="F8" s="260"/>
    </row>
    <row r="9" spans="1:6" ht="14" x14ac:dyDescent="0.25">
      <c r="A9" s="254">
        <f t="shared" si="0"/>
        <v>3</v>
      </c>
      <c r="B9" s="261" t="s">
        <v>282</v>
      </c>
      <c r="C9" s="262">
        <v>42620</v>
      </c>
      <c r="D9" s="257">
        <v>-600000</v>
      </c>
      <c r="E9" s="258">
        <v>0</v>
      </c>
      <c r="F9" s="260"/>
    </row>
    <row r="10" spans="1:6" ht="14" x14ac:dyDescent="0.25">
      <c r="A10" s="254">
        <f t="shared" si="0"/>
        <v>4</v>
      </c>
      <c r="B10" s="261" t="s">
        <v>283</v>
      </c>
      <c r="C10" s="262">
        <v>42641</v>
      </c>
      <c r="D10" s="257">
        <v>1150000</v>
      </c>
      <c r="E10" s="258">
        <v>-10</v>
      </c>
      <c r="F10" s="263"/>
    </row>
    <row r="11" spans="1:6" ht="14" x14ac:dyDescent="0.25">
      <c r="A11" s="254">
        <f t="shared" si="0"/>
        <v>5</v>
      </c>
      <c r="B11" s="261"/>
      <c r="C11" s="261"/>
      <c r="D11" s="257"/>
      <c r="E11" s="258"/>
      <c r="F11" s="259"/>
    </row>
    <row r="12" spans="1:6" ht="14" x14ac:dyDescent="0.25">
      <c r="A12" s="254">
        <f t="shared" si="0"/>
        <v>6</v>
      </c>
      <c r="B12" s="261"/>
      <c r="C12" s="261"/>
      <c r="D12" s="257"/>
      <c r="E12" s="258"/>
      <c r="F12" s="259"/>
    </row>
    <row r="13" spans="1:6" ht="14.5" thickBot="1" x14ac:dyDescent="0.3">
      <c r="A13" s="254">
        <f t="shared" si="0"/>
        <v>7</v>
      </c>
      <c r="B13" s="251" t="s">
        <v>284</v>
      </c>
      <c r="C13" s="251"/>
      <c r="D13" s="264">
        <f>SUM(D6:D12)</f>
        <v>49400000</v>
      </c>
      <c r="E13" s="265">
        <f>SUM(E6:E12)</f>
        <v>415</v>
      </c>
      <c r="F13" s="253"/>
    </row>
    <row r="14" spans="1:6" ht="10.5" customHeight="1" thickTop="1" thickBot="1" x14ac:dyDescent="0.3">
      <c r="A14" s="254">
        <f t="shared" si="0"/>
        <v>8</v>
      </c>
      <c r="B14" s="266"/>
      <c r="C14" s="266"/>
      <c r="D14" s="267"/>
      <c r="E14" s="268"/>
      <c r="F14" s="269"/>
    </row>
    <row r="15" spans="1:6" ht="19.75" customHeight="1" x14ac:dyDescent="0.25">
      <c r="A15" s="254">
        <f t="shared" si="0"/>
        <v>9</v>
      </c>
      <c r="B15" s="245" t="s">
        <v>285</v>
      </c>
      <c r="C15" s="246" t="s">
        <v>275</v>
      </c>
      <c r="D15" s="247" t="s">
        <v>276</v>
      </c>
      <c r="E15" s="270"/>
      <c r="F15" s="249" t="s">
        <v>278</v>
      </c>
    </row>
    <row r="16" spans="1:6" ht="11.25" customHeight="1" x14ac:dyDescent="0.3">
      <c r="A16" s="254">
        <f t="shared" si="0"/>
        <v>10</v>
      </c>
      <c r="B16" s="271" t="s">
        <v>286</v>
      </c>
      <c r="C16" s="271"/>
      <c r="D16" s="272">
        <v>250000</v>
      </c>
      <c r="E16" s="273"/>
      <c r="F16" s="274"/>
    </row>
    <row r="17" spans="1:6" ht="14" x14ac:dyDescent="0.3">
      <c r="A17" s="254">
        <f t="shared" si="0"/>
        <v>11</v>
      </c>
      <c r="B17" s="271" t="s">
        <v>287</v>
      </c>
      <c r="C17" s="271"/>
      <c r="D17" s="272">
        <v>-340000</v>
      </c>
      <c r="E17" s="273"/>
      <c r="F17" s="274"/>
    </row>
    <row r="18" spans="1:6" ht="14" x14ac:dyDescent="0.3">
      <c r="A18" s="254">
        <f t="shared" si="0"/>
        <v>12</v>
      </c>
      <c r="B18" s="271"/>
      <c r="C18" s="271"/>
      <c r="D18" s="272"/>
      <c r="E18" s="273"/>
      <c r="F18" s="274"/>
    </row>
    <row r="19" spans="1:6" ht="14.5" thickBot="1" x14ac:dyDescent="0.35">
      <c r="A19" s="254">
        <f t="shared" si="0"/>
        <v>13</v>
      </c>
      <c r="B19" s="271"/>
      <c r="C19" s="271"/>
      <c r="D19" s="272"/>
      <c r="E19" s="273"/>
      <c r="F19" s="274"/>
    </row>
    <row r="20" spans="1:6" ht="14.5" thickBot="1" x14ac:dyDescent="0.3">
      <c r="A20" s="254">
        <f t="shared" si="0"/>
        <v>14</v>
      </c>
      <c r="B20" s="275" t="s">
        <v>291</v>
      </c>
      <c r="C20" s="276"/>
      <c r="D20" s="277">
        <f>SUM(D16:D19)</f>
        <v>-90000</v>
      </c>
      <c r="E20" s="278"/>
      <c r="F20" s="279"/>
    </row>
    <row r="21" spans="1:6" s="282" customFormat="1" ht="14" x14ac:dyDescent="0.25">
      <c r="A21" s="250"/>
      <c r="B21" s="280"/>
      <c r="C21" s="280"/>
      <c r="D21" s="280"/>
      <c r="E21" s="281"/>
      <c r="F21" s="281"/>
    </row>
    <row r="22" spans="1:6" s="282" customFormat="1" ht="14" x14ac:dyDescent="0.25">
      <c r="A22" s="283"/>
      <c r="B22" s="284"/>
      <c r="C22" s="284"/>
      <c r="D22" s="285"/>
      <c r="E22" s="281"/>
      <c r="F22" s="281"/>
    </row>
    <row r="23" spans="1:6" s="282" customFormat="1" ht="14" x14ac:dyDescent="0.25">
      <c r="A23" s="283"/>
      <c r="B23" s="285"/>
      <c r="C23" s="285"/>
      <c r="D23" s="285"/>
      <c r="E23" s="281"/>
      <c r="F23" s="281"/>
    </row>
    <row r="24" spans="1:6" s="282" customFormat="1" ht="14" x14ac:dyDescent="0.25">
      <c r="A24" s="283"/>
      <c r="B24" s="285"/>
      <c r="C24" s="285"/>
      <c r="D24" s="285"/>
      <c r="E24" s="281"/>
      <c r="F24" s="281"/>
    </row>
    <row r="25" spans="1:6" s="282" customFormat="1" ht="14" x14ac:dyDescent="0.25">
      <c r="A25" s="283"/>
      <c r="B25" s="285"/>
      <c r="C25" s="285"/>
      <c r="D25" s="285"/>
      <c r="E25" s="281"/>
      <c r="F25" s="281"/>
    </row>
    <row r="26" spans="1:6" s="282" customFormat="1" ht="14" x14ac:dyDescent="0.25">
      <c r="A26" s="283"/>
      <c r="B26" s="285"/>
      <c r="C26" s="285"/>
      <c r="D26" s="285"/>
      <c r="E26" s="281"/>
      <c r="F26" s="281"/>
    </row>
    <row r="27" spans="1:6" s="282" customFormat="1" ht="14" x14ac:dyDescent="0.25">
      <c r="A27" s="283"/>
      <c r="B27" s="285"/>
      <c r="C27" s="285"/>
      <c r="D27" s="285"/>
      <c r="E27" s="281"/>
      <c r="F27" s="281"/>
    </row>
    <row r="28" spans="1:6" s="282" customFormat="1" ht="14" x14ac:dyDescent="0.25">
      <c r="A28" s="283"/>
      <c r="B28" s="285"/>
      <c r="C28" s="285"/>
      <c r="D28" s="285"/>
      <c r="E28" s="281"/>
      <c r="F28" s="281"/>
    </row>
    <row r="29" spans="1:6" s="282" customFormat="1" ht="14" x14ac:dyDescent="0.25">
      <c r="A29" s="283"/>
      <c r="B29" s="285"/>
      <c r="C29" s="285"/>
      <c r="D29" s="285"/>
      <c r="E29" s="281"/>
      <c r="F29" s="281"/>
    </row>
    <row r="30" spans="1:6" s="282" customFormat="1" ht="14" x14ac:dyDescent="0.25">
      <c r="A30" s="283"/>
      <c r="B30" s="285"/>
      <c r="C30" s="285"/>
      <c r="D30" s="285"/>
      <c r="E30" s="281"/>
      <c r="F30" s="281"/>
    </row>
    <row r="31" spans="1:6" s="282" customFormat="1" ht="14" x14ac:dyDescent="0.25">
      <c r="A31" s="283"/>
      <c r="B31" s="285"/>
      <c r="C31" s="285"/>
      <c r="D31" s="285"/>
      <c r="E31" s="281"/>
      <c r="F31" s="281"/>
    </row>
    <row r="32" spans="1:6" s="282" customFormat="1" ht="14" x14ac:dyDescent="0.25">
      <c r="A32" s="283"/>
      <c r="B32" s="285"/>
      <c r="C32" s="285"/>
      <c r="D32" s="285"/>
      <c r="E32" s="281"/>
      <c r="F32" s="281"/>
    </row>
    <row r="33" spans="1:6" s="282" customFormat="1" ht="14" x14ac:dyDescent="0.25">
      <c r="A33" s="283"/>
      <c r="B33" s="285"/>
      <c r="C33" s="285"/>
      <c r="D33" s="285"/>
      <c r="E33" s="281"/>
      <c r="F33" s="281"/>
    </row>
    <row r="34" spans="1:6" s="282" customFormat="1" ht="14" x14ac:dyDescent="0.25">
      <c r="A34" s="283"/>
      <c r="B34" s="285"/>
      <c r="C34" s="285"/>
      <c r="D34" s="285"/>
      <c r="E34" s="281"/>
      <c r="F34" s="281"/>
    </row>
    <row r="35" spans="1:6" s="282" customFormat="1" ht="14" x14ac:dyDescent="0.25">
      <c r="A35" s="283"/>
      <c r="B35" s="285"/>
      <c r="C35" s="285"/>
      <c r="D35" s="285"/>
      <c r="E35" s="281"/>
      <c r="F35" s="281"/>
    </row>
    <row r="36" spans="1:6" s="282" customFormat="1" ht="14" x14ac:dyDescent="0.25">
      <c r="A36" s="283"/>
      <c r="B36" s="285"/>
      <c r="C36" s="285"/>
      <c r="D36" s="285"/>
      <c r="E36" s="281"/>
      <c r="F36" s="281"/>
    </row>
    <row r="37" spans="1:6" x14ac:dyDescent="0.25">
      <c r="A37" s="283"/>
    </row>
    <row r="59" spans="2:6" ht="13" thickBot="1" x14ac:dyDescent="0.3"/>
    <row r="60" spans="2:6" ht="13.5" thickBot="1" x14ac:dyDescent="0.3">
      <c r="B60" s="242"/>
      <c r="C60" s="242"/>
      <c r="D60" s="242"/>
      <c r="E60" s="286"/>
      <c r="F60" s="287"/>
    </row>
    <row r="61" spans="2:6" ht="13.5" thickBot="1" x14ac:dyDescent="0.3">
      <c r="B61" s="242"/>
      <c r="C61" s="242"/>
      <c r="D61" s="242"/>
      <c r="E61" s="288"/>
      <c r="F61" s="289"/>
    </row>
    <row r="62" spans="2:6" ht="14" x14ac:dyDescent="0.25">
      <c r="B62" s="290" t="s">
        <v>288</v>
      </c>
      <c r="C62" s="290"/>
      <c r="D62" s="290"/>
      <c r="E62" s="291"/>
      <c r="F62" s="291"/>
    </row>
    <row r="63" spans="2:6" ht="14.5" thickBot="1" x14ac:dyDescent="0.3">
      <c r="B63" s="292" t="s">
        <v>289</v>
      </c>
      <c r="C63" s="292"/>
      <c r="D63" s="292"/>
      <c r="E63" s="293"/>
      <c r="F63" s="293"/>
    </row>
    <row r="64" spans="2:6" ht="14.5" thickBot="1" x14ac:dyDescent="0.35">
      <c r="B64" s="294" t="s">
        <v>290</v>
      </c>
      <c r="C64" s="294"/>
      <c r="D64" s="294"/>
      <c r="E64" s="295"/>
      <c r="F64" s="295"/>
    </row>
  </sheetData>
  <printOptions horizontalCentered="1"/>
  <pageMargins left="0.21" right="0.21" top="0.19" bottom="0.24" header="0.17" footer="0.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opLeftCell="W19" workbookViewId="0">
      <selection activeCell="AG21" sqref="AG21"/>
    </sheetView>
  </sheetViews>
  <sheetFormatPr defaultRowHeight="14.5" x14ac:dyDescent="0.35"/>
  <cols>
    <col min="1" max="1" width="4" customWidth="1"/>
    <col min="2" max="2" width="13.81640625" customWidth="1"/>
    <col min="3" max="3" width="10.54296875" bestFit="1" customWidth="1"/>
    <col min="4" max="8" width="7.26953125" customWidth="1"/>
    <col min="9" max="9" width="10.1796875" customWidth="1"/>
    <col min="10" max="10" width="8.26953125" customWidth="1"/>
    <col min="11" max="11" width="10.54296875" bestFit="1" customWidth="1"/>
    <col min="12" max="12" width="13.26953125" customWidth="1"/>
    <col min="13" max="13" width="10.54296875" bestFit="1" customWidth="1"/>
    <col min="14" max="18" width="7.26953125" customWidth="1"/>
    <col min="19" max="19" width="10.1796875" customWidth="1"/>
    <col min="20" max="20" width="8.26953125" customWidth="1"/>
    <col min="21" max="21" width="10.54296875" bestFit="1" customWidth="1"/>
    <col min="22" max="22" width="13.26953125" customWidth="1"/>
    <col min="23" max="23" width="10.54296875" bestFit="1" customWidth="1"/>
    <col min="24" max="24" width="15" bestFit="1" customWidth="1"/>
    <col min="25" max="25" width="15" customWidth="1"/>
    <col min="28" max="28" width="4" customWidth="1"/>
    <col min="29" max="29" width="14.7265625" customWidth="1"/>
    <col min="30" max="31" width="12.7265625" customWidth="1"/>
    <col min="32" max="32" width="16" customWidth="1"/>
    <col min="33" max="33" width="15.26953125" bestFit="1" customWidth="1"/>
    <col min="34" max="34" width="13.1796875" customWidth="1"/>
    <col min="35" max="37" width="15.7265625" customWidth="1"/>
    <col min="40" max="40" width="28.453125" customWidth="1"/>
  </cols>
  <sheetData>
    <row r="1" spans="1:22" x14ac:dyDescent="0.35">
      <c r="A1" s="94" t="s">
        <v>69</v>
      </c>
      <c r="B1" s="95"/>
      <c r="C1" s="100"/>
      <c r="D1" s="101"/>
      <c r="E1" s="101"/>
      <c r="F1" s="101"/>
      <c r="G1" s="101"/>
      <c r="H1" s="101"/>
      <c r="I1" s="101"/>
      <c r="J1" s="101"/>
      <c r="K1" s="101"/>
      <c r="L1" s="102"/>
      <c r="M1" s="103" t="s">
        <v>73</v>
      </c>
      <c r="N1" s="104"/>
      <c r="O1" s="104"/>
      <c r="P1" s="104"/>
      <c r="Q1" s="104"/>
      <c r="R1" s="104"/>
      <c r="S1" s="104"/>
      <c r="T1" s="104"/>
      <c r="U1" s="104"/>
      <c r="V1" s="105"/>
    </row>
    <row r="2" spans="1:22" x14ac:dyDescent="0.35">
      <c r="A2" s="96"/>
      <c r="B2" s="97"/>
      <c r="C2" s="165" t="s">
        <v>34</v>
      </c>
      <c r="D2" s="92" t="s">
        <v>71</v>
      </c>
      <c r="E2" s="92"/>
      <c r="F2" s="92"/>
      <c r="G2" s="92"/>
      <c r="H2" s="92"/>
      <c r="I2" s="167" t="s">
        <v>34</v>
      </c>
      <c r="J2" s="296" t="s">
        <v>72</v>
      </c>
      <c r="K2" s="296" t="s">
        <v>84</v>
      </c>
      <c r="L2" s="167" t="s">
        <v>34</v>
      </c>
      <c r="M2" s="91" t="s">
        <v>34</v>
      </c>
      <c r="N2" s="92" t="s">
        <v>71</v>
      </c>
      <c r="O2" s="92"/>
      <c r="P2" s="92"/>
      <c r="Q2" s="92"/>
      <c r="R2" s="92"/>
      <c r="S2" s="91" t="s">
        <v>34</v>
      </c>
      <c r="T2" s="299" t="s">
        <v>72</v>
      </c>
      <c r="U2" s="299" t="s">
        <v>84</v>
      </c>
      <c r="V2" s="91" t="s">
        <v>34</v>
      </c>
    </row>
    <row r="3" spans="1:22" x14ac:dyDescent="0.35">
      <c r="A3" s="98" t="s">
        <v>70</v>
      </c>
      <c r="B3" s="99"/>
      <c r="C3" s="166"/>
      <c r="D3" s="91" t="s">
        <v>61</v>
      </c>
      <c r="E3" s="91" t="s">
        <v>62</v>
      </c>
      <c r="F3" s="91" t="s">
        <v>63</v>
      </c>
      <c r="G3" s="91" t="s">
        <v>64</v>
      </c>
      <c r="H3" s="91" t="s">
        <v>65</v>
      </c>
      <c r="I3" s="168" t="s">
        <v>119</v>
      </c>
      <c r="J3" s="297"/>
      <c r="K3" s="298" t="s">
        <v>223</v>
      </c>
      <c r="L3" s="168" t="s">
        <v>120</v>
      </c>
      <c r="M3" s="93"/>
      <c r="N3" s="91" t="s">
        <v>61</v>
      </c>
      <c r="O3" s="91" t="s">
        <v>62</v>
      </c>
      <c r="P3" s="91" t="s">
        <v>63</v>
      </c>
      <c r="Q3" s="91" t="s">
        <v>64</v>
      </c>
      <c r="R3" s="91" t="s">
        <v>65</v>
      </c>
      <c r="S3" s="91" t="s">
        <v>119</v>
      </c>
      <c r="T3" s="300"/>
      <c r="U3" s="300"/>
      <c r="V3" s="91" t="s">
        <v>120</v>
      </c>
    </row>
    <row r="4" spans="1:22" x14ac:dyDescent="0.35">
      <c r="A4" s="108" t="s">
        <v>89</v>
      </c>
      <c r="B4" s="6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2" x14ac:dyDescent="0.35">
      <c r="A5" s="142" t="s">
        <v>87</v>
      </c>
      <c r="B5" s="31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x14ac:dyDescent="0.35">
      <c r="A6" s="108" t="s">
        <v>88</v>
      </c>
      <c r="B6" s="3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 x14ac:dyDescent="0.35">
      <c r="A7" s="351" t="s">
        <v>220</v>
      </c>
      <c r="B7" s="90" t="s">
        <v>81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x14ac:dyDescent="0.35">
      <c r="A8" s="351"/>
      <c r="B8" s="90" t="s">
        <v>82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 x14ac:dyDescent="0.35">
      <c r="A9" s="351"/>
      <c r="B9" s="90" t="s">
        <v>85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x14ac:dyDescent="0.35">
      <c r="A10" s="93" t="s">
        <v>222</v>
      </c>
      <c r="B10" s="31"/>
      <c r="C10" s="63">
        <f t="shared" ref="C10:L10" si="0">SUM(C4:C9)</f>
        <v>0</v>
      </c>
      <c r="D10" s="63">
        <f t="shared" si="0"/>
        <v>0</v>
      </c>
      <c r="E10" s="63">
        <f t="shared" si="0"/>
        <v>0</v>
      </c>
      <c r="F10" s="63">
        <f t="shared" si="0"/>
        <v>0</v>
      </c>
      <c r="G10" s="63">
        <f t="shared" si="0"/>
        <v>0</v>
      </c>
      <c r="H10" s="63">
        <f t="shared" si="0"/>
        <v>0</v>
      </c>
      <c r="I10" s="63">
        <f t="shared" si="0"/>
        <v>0</v>
      </c>
      <c r="J10" s="63">
        <f t="shared" si="0"/>
        <v>0</v>
      </c>
      <c r="K10" s="63">
        <f t="shared" si="0"/>
        <v>0</v>
      </c>
      <c r="L10" s="63">
        <f t="shared" si="0"/>
        <v>0</v>
      </c>
    </row>
    <row r="13" spans="1:22" x14ac:dyDescent="0.35">
      <c r="A13" s="94"/>
      <c r="B13" s="95"/>
      <c r="C13" s="103" t="s">
        <v>73</v>
      </c>
      <c r="D13" s="104"/>
      <c r="E13" s="104"/>
      <c r="F13" s="104"/>
      <c r="G13" s="104"/>
      <c r="H13" s="104"/>
      <c r="I13" s="104"/>
      <c r="J13" s="104"/>
      <c r="K13" s="104"/>
      <c r="L13" s="105"/>
    </row>
    <row r="14" spans="1:22" x14ac:dyDescent="0.35">
      <c r="A14" s="96"/>
      <c r="B14" s="97"/>
      <c r="C14" s="165" t="s">
        <v>34</v>
      </c>
      <c r="D14" s="92" t="s">
        <v>71</v>
      </c>
      <c r="E14" s="92"/>
      <c r="F14" s="92"/>
      <c r="G14" s="92"/>
      <c r="H14" s="92"/>
      <c r="I14" s="167" t="s">
        <v>34</v>
      </c>
      <c r="J14" s="296" t="s">
        <v>72</v>
      </c>
      <c r="K14" s="296" t="s">
        <v>84</v>
      </c>
      <c r="L14" s="91" t="s">
        <v>34</v>
      </c>
    </row>
    <row r="15" spans="1:22" x14ac:dyDescent="0.35">
      <c r="A15" s="98" t="s">
        <v>70</v>
      </c>
      <c r="B15" s="99"/>
      <c r="C15" s="166"/>
      <c r="D15" s="91" t="s">
        <v>61</v>
      </c>
      <c r="E15" s="91" t="s">
        <v>62</v>
      </c>
      <c r="F15" s="91" t="s">
        <v>63</v>
      </c>
      <c r="G15" s="91" t="s">
        <v>64</v>
      </c>
      <c r="H15" s="91" t="s">
        <v>65</v>
      </c>
      <c r="I15" s="168" t="s">
        <v>119</v>
      </c>
      <c r="J15" s="297"/>
      <c r="K15" s="298" t="s">
        <v>223</v>
      </c>
      <c r="L15" s="91" t="s">
        <v>120</v>
      </c>
    </row>
    <row r="16" spans="1:22" x14ac:dyDescent="0.35">
      <c r="A16" s="108" t="s">
        <v>89</v>
      </c>
      <c r="B16" s="68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37" x14ac:dyDescent="0.35">
      <c r="A17" s="142" t="s">
        <v>87</v>
      </c>
      <c r="B17" s="31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37" x14ac:dyDescent="0.35">
      <c r="A18" s="108" t="s">
        <v>88</v>
      </c>
      <c r="B18" s="31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37" ht="15" customHeight="1" x14ac:dyDescent="0.35">
      <c r="A19" s="351" t="s">
        <v>220</v>
      </c>
      <c r="B19" s="90" t="s">
        <v>81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37" x14ac:dyDescent="0.35">
      <c r="A20" s="351"/>
      <c r="B20" s="90" t="s">
        <v>82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37" x14ac:dyDescent="0.35">
      <c r="A21" s="351"/>
      <c r="B21" s="90" t="s">
        <v>85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37" x14ac:dyDescent="0.35">
      <c r="A22" s="93" t="s">
        <v>222</v>
      </c>
      <c r="B22" s="31"/>
      <c r="C22" s="63">
        <f t="shared" ref="C22:L22" si="1">SUM(C16:C21)</f>
        <v>0</v>
      </c>
      <c r="D22" s="63">
        <f t="shared" si="1"/>
        <v>0</v>
      </c>
      <c r="E22" s="63">
        <f t="shared" si="1"/>
        <v>0</v>
      </c>
      <c r="F22" s="63">
        <f t="shared" si="1"/>
        <v>0</v>
      </c>
      <c r="G22" s="63">
        <f t="shared" si="1"/>
        <v>0</v>
      </c>
      <c r="H22" s="63">
        <f t="shared" si="1"/>
        <v>0</v>
      </c>
      <c r="I22" s="63">
        <f t="shared" si="1"/>
        <v>0</v>
      </c>
      <c r="J22" s="63">
        <f t="shared" si="1"/>
        <v>0</v>
      </c>
      <c r="K22" s="63">
        <f t="shared" si="1"/>
        <v>0</v>
      </c>
      <c r="L22" s="63">
        <f t="shared" si="1"/>
        <v>0</v>
      </c>
    </row>
    <row r="24" spans="1:37" x14ac:dyDescent="0.35">
      <c r="AB24" s="109" t="s">
        <v>74</v>
      </c>
      <c r="AC24" s="109"/>
      <c r="AD24" s="109"/>
      <c r="AE24" s="109"/>
      <c r="AF24" s="106"/>
      <c r="AG24" s="106"/>
      <c r="AH24" s="106"/>
      <c r="AI24" s="106"/>
      <c r="AJ24" s="106"/>
      <c r="AK24" s="106"/>
    </row>
    <row r="25" spans="1:37" ht="26" x14ac:dyDescent="0.35">
      <c r="AB25" s="110" t="s">
        <v>70</v>
      </c>
      <c r="AC25" s="111"/>
      <c r="AD25" s="107" t="s">
        <v>319</v>
      </c>
      <c r="AE25" s="107" t="s">
        <v>319</v>
      </c>
      <c r="AF25" s="107" t="s">
        <v>75</v>
      </c>
      <c r="AG25" s="107" t="s">
        <v>76</v>
      </c>
      <c r="AH25" s="107" t="s">
        <v>77</v>
      </c>
      <c r="AI25" s="107" t="s">
        <v>78</v>
      </c>
      <c r="AJ25" s="107" t="s">
        <v>79</v>
      </c>
      <c r="AK25" s="107" t="s">
        <v>80</v>
      </c>
    </row>
    <row r="26" spans="1:37" x14ac:dyDescent="0.35">
      <c r="AB26" s="108" t="s">
        <v>89</v>
      </c>
      <c r="AC26" s="31"/>
      <c r="AD26" s="340" t="s">
        <v>320</v>
      </c>
      <c r="AE26" s="340" t="s">
        <v>320</v>
      </c>
      <c r="AF26" s="31"/>
      <c r="AG26" s="31"/>
      <c r="AH26" s="31"/>
      <c r="AI26" s="31"/>
      <c r="AJ26" s="31"/>
      <c r="AK26" s="31"/>
    </row>
    <row r="27" spans="1:37" x14ac:dyDescent="0.35">
      <c r="AB27" s="108" t="s">
        <v>87</v>
      </c>
      <c r="AC27" s="31"/>
      <c r="AD27" s="340" t="s">
        <v>320</v>
      </c>
      <c r="AE27" s="340" t="s">
        <v>320</v>
      </c>
      <c r="AF27" s="31"/>
      <c r="AG27" s="31"/>
      <c r="AH27" s="31"/>
      <c r="AI27" s="31"/>
      <c r="AJ27" s="31"/>
      <c r="AK27" s="31"/>
    </row>
    <row r="28" spans="1:37" x14ac:dyDescent="0.35">
      <c r="AB28" s="108" t="s">
        <v>88</v>
      </c>
      <c r="AC28" s="31"/>
      <c r="AD28" s="340" t="s">
        <v>320</v>
      </c>
      <c r="AE28" s="340" t="s">
        <v>320</v>
      </c>
      <c r="AF28" s="31"/>
      <c r="AG28" s="31"/>
      <c r="AH28" s="31"/>
      <c r="AI28" s="31"/>
      <c r="AJ28" s="31"/>
      <c r="AK28" s="31"/>
    </row>
    <row r="29" spans="1:37" ht="15" customHeight="1" x14ac:dyDescent="0.35">
      <c r="AB29" s="351" t="s">
        <v>220</v>
      </c>
      <c r="AC29" s="90" t="s">
        <v>81</v>
      </c>
      <c r="AD29" s="340" t="s">
        <v>320</v>
      </c>
      <c r="AE29" s="340" t="s">
        <v>320</v>
      </c>
      <c r="AF29" s="31"/>
      <c r="AG29" s="31"/>
      <c r="AH29" s="31"/>
      <c r="AI29" s="31"/>
      <c r="AJ29" s="31"/>
      <c r="AK29" s="31"/>
    </row>
    <row r="30" spans="1:37" x14ac:dyDescent="0.35">
      <c r="AB30" s="351"/>
      <c r="AC30" s="90" t="s">
        <v>82</v>
      </c>
      <c r="AD30" s="340" t="s">
        <v>320</v>
      </c>
      <c r="AE30" s="340" t="s">
        <v>320</v>
      </c>
      <c r="AF30" s="31"/>
      <c r="AG30" s="31"/>
      <c r="AH30" s="31"/>
      <c r="AI30" s="31"/>
      <c r="AJ30" s="31"/>
      <c r="AK30" s="31"/>
    </row>
    <row r="31" spans="1:37" x14ac:dyDescent="0.35">
      <c r="AB31" s="351"/>
      <c r="AC31" s="90" t="s">
        <v>85</v>
      </c>
      <c r="AD31" s="340" t="s">
        <v>320</v>
      </c>
      <c r="AE31" s="340" t="s">
        <v>320</v>
      </c>
      <c r="AF31" s="31"/>
      <c r="AG31" s="31"/>
      <c r="AH31" s="31"/>
      <c r="AI31" s="31"/>
      <c r="AJ31" s="31"/>
      <c r="AK31" s="31"/>
    </row>
    <row r="32" spans="1:37" x14ac:dyDescent="0.35">
      <c r="AB32" s="351"/>
      <c r="AC32" s="90" t="s">
        <v>86</v>
      </c>
      <c r="AD32" s="340" t="s">
        <v>320</v>
      </c>
      <c r="AE32" s="340" t="s">
        <v>320</v>
      </c>
      <c r="AF32" s="31"/>
      <c r="AG32" s="31"/>
      <c r="AH32" s="31"/>
      <c r="AI32" s="31"/>
      <c r="AJ32" s="31"/>
      <c r="AK32" s="31"/>
    </row>
    <row r="33" spans="28:40" x14ac:dyDescent="0.35">
      <c r="AB33" s="93" t="s">
        <v>0</v>
      </c>
      <c r="AC33" s="31"/>
      <c r="AD33" s="31"/>
      <c r="AE33" s="31"/>
      <c r="AF33" s="169">
        <f t="shared" ref="AF33:AK33" si="2">SUM(AF27:AF32)</f>
        <v>0</v>
      </c>
      <c r="AG33" s="169">
        <f t="shared" si="2"/>
        <v>0</v>
      </c>
      <c r="AH33" s="169">
        <f t="shared" si="2"/>
        <v>0</v>
      </c>
      <c r="AI33" s="169">
        <f t="shared" si="2"/>
        <v>0</v>
      </c>
      <c r="AJ33" s="169">
        <f t="shared" si="2"/>
        <v>0</v>
      </c>
      <c r="AK33" s="169">
        <f t="shared" si="2"/>
        <v>0</v>
      </c>
    </row>
    <row r="34" spans="28:40" ht="21" customHeight="1" x14ac:dyDescent="0.35"/>
    <row r="37" spans="28:40" ht="15.5" x14ac:dyDescent="0.35">
      <c r="AM37" s="47" t="s">
        <v>96</v>
      </c>
      <c r="AN37" s="48"/>
    </row>
    <row r="38" spans="28:40" ht="15.5" x14ac:dyDescent="0.35">
      <c r="AM38" s="49" t="s">
        <v>61</v>
      </c>
      <c r="AN38" s="50" t="s">
        <v>90</v>
      </c>
    </row>
    <row r="39" spans="28:40" ht="31" x14ac:dyDescent="0.35">
      <c r="AM39" s="49" t="s">
        <v>62</v>
      </c>
      <c r="AN39" s="50" t="s">
        <v>91</v>
      </c>
    </row>
    <row r="40" spans="28:40" ht="31" x14ac:dyDescent="0.35">
      <c r="AM40" s="49" t="s">
        <v>63</v>
      </c>
      <c r="AN40" s="50" t="s">
        <v>92</v>
      </c>
    </row>
    <row r="41" spans="28:40" ht="46.5" x14ac:dyDescent="0.35">
      <c r="AM41" s="49" t="s">
        <v>64</v>
      </c>
      <c r="AN41" s="50" t="s">
        <v>93</v>
      </c>
    </row>
    <row r="42" spans="28:40" ht="15.5" x14ac:dyDescent="0.35">
      <c r="AM42" s="49" t="s">
        <v>64</v>
      </c>
      <c r="AN42" s="50" t="s">
        <v>94</v>
      </c>
    </row>
    <row r="43" spans="28:40" ht="31" x14ac:dyDescent="0.35">
      <c r="AM43" s="49" t="s">
        <v>65</v>
      </c>
      <c r="AN43" s="50" t="s">
        <v>95</v>
      </c>
    </row>
    <row r="48" spans="28:40" x14ac:dyDescent="0.35">
      <c r="AB48" s="25"/>
    </row>
    <row r="49" spans="28:28" x14ac:dyDescent="0.35">
      <c r="AB49" s="25"/>
    </row>
  </sheetData>
  <mergeCells count="3">
    <mergeCell ref="A7:A9"/>
    <mergeCell ref="A19:A21"/>
    <mergeCell ref="AB29:AB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3"/>
  <sheetViews>
    <sheetView showGridLines="0" zoomScale="85" zoomScaleNormal="85" workbookViewId="0">
      <selection activeCell="D1" sqref="D1"/>
    </sheetView>
  </sheetViews>
  <sheetFormatPr defaultColWidth="9.1796875" defaultRowHeight="14.5" x14ac:dyDescent="0.35"/>
  <cols>
    <col min="1" max="1" width="3.453125" style="3" customWidth="1"/>
    <col min="2" max="2" width="7.81640625" style="3" customWidth="1"/>
    <col min="3" max="3" width="12.54296875" style="3" bestFit="1" customWidth="1"/>
    <col min="4" max="19" width="9.7265625" style="3" customWidth="1"/>
    <col min="20" max="16384" width="9.1796875" style="3"/>
  </cols>
  <sheetData>
    <row r="1" spans="2:19" ht="37" customHeight="1" thickBot="1" x14ac:dyDescent="0.4"/>
    <row r="2" spans="2:19" ht="24.75" customHeight="1" x14ac:dyDescent="0.35">
      <c r="B2" s="357" t="s">
        <v>273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9"/>
    </row>
    <row r="3" spans="2:19" ht="23.25" customHeight="1" x14ac:dyDescent="0.35">
      <c r="B3" s="352" t="s">
        <v>272</v>
      </c>
      <c r="C3" s="201">
        <v>5</v>
      </c>
      <c r="D3" s="216"/>
      <c r="E3" s="216"/>
      <c r="F3" s="216"/>
      <c r="G3" s="216"/>
      <c r="H3" s="216"/>
      <c r="I3" s="218"/>
      <c r="J3" s="217"/>
      <c r="K3" s="216"/>
      <c r="L3" s="216"/>
      <c r="M3" s="216"/>
      <c r="N3" s="216"/>
      <c r="O3" s="216"/>
      <c r="P3" s="216"/>
      <c r="Q3" s="216"/>
      <c r="R3" s="216"/>
      <c r="S3" s="215"/>
    </row>
    <row r="4" spans="2:19" ht="23.25" customHeight="1" x14ac:dyDescent="0.35">
      <c r="B4" s="352"/>
      <c r="C4" s="214">
        <v>4</v>
      </c>
      <c r="D4" s="211"/>
      <c r="E4" s="211"/>
      <c r="F4" s="211"/>
      <c r="G4" s="211"/>
      <c r="H4" s="211"/>
      <c r="I4" s="213"/>
      <c r="J4" s="212"/>
      <c r="K4" s="211"/>
      <c r="L4" s="211"/>
      <c r="M4" s="211"/>
      <c r="N4" s="211"/>
      <c r="O4" s="211"/>
      <c r="P4" s="211"/>
      <c r="Q4" s="211"/>
      <c r="R4" s="211"/>
      <c r="S4" s="210"/>
    </row>
    <row r="5" spans="2:19" ht="23.25" customHeight="1" x14ac:dyDescent="0.35">
      <c r="B5" s="352"/>
      <c r="C5" s="214">
        <v>3</v>
      </c>
      <c r="D5" s="211"/>
      <c r="E5" s="211"/>
      <c r="F5" s="211"/>
      <c r="G5" s="211"/>
      <c r="H5" s="211"/>
      <c r="I5" s="213"/>
      <c r="J5" s="212"/>
      <c r="K5" s="211"/>
      <c r="L5" s="177" t="s">
        <v>257</v>
      </c>
      <c r="M5" s="211"/>
      <c r="N5" s="211"/>
      <c r="O5" s="211"/>
      <c r="P5" s="211"/>
      <c r="Q5" s="211"/>
      <c r="R5" s="211"/>
      <c r="S5" s="210"/>
    </row>
    <row r="6" spans="2:19" ht="23.25" customHeight="1" x14ac:dyDescent="0.35">
      <c r="B6" s="352"/>
      <c r="C6" s="214">
        <v>2</v>
      </c>
      <c r="D6" s="211"/>
      <c r="E6" s="211"/>
      <c r="F6" s="211"/>
      <c r="G6" s="211"/>
      <c r="H6" s="207" t="s">
        <v>247</v>
      </c>
      <c r="I6" s="213"/>
      <c r="J6" s="212"/>
      <c r="K6" s="211"/>
      <c r="L6" s="182" t="s">
        <v>243</v>
      </c>
      <c r="M6" s="211"/>
      <c r="N6" s="177" t="s">
        <v>245</v>
      </c>
      <c r="O6" s="211"/>
      <c r="P6" s="177" t="s">
        <v>235</v>
      </c>
      <c r="Q6" s="211"/>
      <c r="R6" s="211"/>
      <c r="S6" s="210"/>
    </row>
    <row r="7" spans="2:19" ht="23.25" customHeight="1" x14ac:dyDescent="0.35">
      <c r="B7" s="352"/>
      <c r="C7" s="197">
        <v>1</v>
      </c>
      <c r="D7" s="209"/>
      <c r="E7" s="209"/>
      <c r="F7" s="208" t="s">
        <v>259</v>
      </c>
      <c r="G7" s="207" t="s">
        <v>253</v>
      </c>
      <c r="H7" s="207" t="s">
        <v>241</v>
      </c>
      <c r="I7" s="206" t="s">
        <v>261</v>
      </c>
      <c r="J7" s="205" t="s">
        <v>255</v>
      </c>
      <c r="K7" s="219" t="s">
        <v>249</v>
      </c>
      <c r="L7" s="182" t="s">
        <v>237</v>
      </c>
      <c r="M7" s="177" t="s">
        <v>251</v>
      </c>
      <c r="N7" s="177" t="s">
        <v>239</v>
      </c>
      <c r="O7" s="182" t="s">
        <v>233</v>
      </c>
      <c r="P7" s="177" t="s">
        <v>230</v>
      </c>
      <c r="Q7" s="177" t="s">
        <v>227</v>
      </c>
      <c r="R7" s="177" t="s">
        <v>225</v>
      </c>
      <c r="S7" s="204"/>
    </row>
    <row r="8" spans="2:19" ht="23.25" customHeight="1" x14ac:dyDescent="0.35">
      <c r="B8" s="352"/>
      <c r="C8" s="201" t="s">
        <v>271</v>
      </c>
      <c r="D8" s="201"/>
      <c r="E8" s="201"/>
      <c r="F8" s="201">
        <v>1</v>
      </c>
      <c r="G8" s="201">
        <v>1</v>
      </c>
      <c r="H8" s="201">
        <v>2</v>
      </c>
      <c r="I8" s="203">
        <v>1</v>
      </c>
      <c r="J8" s="202">
        <v>1</v>
      </c>
      <c r="K8" s="201">
        <v>1</v>
      </c>
      <c r="L8" s="201">
        <v>3</v>
      </c>
      <c r="M8" s="201">
        <v>1</v>
      </c>
      <c r="N8" s="201">
        <v>2</v>
      </c>
      <c r="O8" s="201">
        <v>1</v>
      </c>
      <c r="P8" s="201">
        <v>2</v>
      </c>
      <c r="Q8" s="201">
        <v>1</v>
      </c>
      <c r="R8" s="201">
        <v>1</v>
      </c>
      <c r="S8" s="200"/>
    </row>
    <row r="9" spans="2:19" ht="23.25" customHeight="1" x14ac:dyDescent="0.35">
      <c r="B9" s="352"/>
      <c r="C9" s="197" t="s">
        <v>270</v>
      </c>
      <c r="D9" s="197"/>
      <c r="E9" s="197"/>
      <c r="F9" s="197">
        <f t="shared" ref="F9:R9" si="0">E9+F8</f>
        <v>1</v>
      </c>
      <c r="G9" s="197">
        <f t="shared" si="0"/>
        <v>2</v>
      </c>
      <c r="H9" s="197">
        <f t="shared" si="0"/>
        <v>4</v>
      </c>
      <c r="I9" s="199">
        <f t="shared" si="0"/>
        <v>5</v>
      </c>
      <c r="J9" s="198">
        <f t="shared" si="0"/>
        <v>6</v>
      </c>
      <c r="K9" s="197">
        <f t="shared" si="0"/>
        <v>7</v>
      </c>
      <c r="L9" s="197">
        <f t="shared" si="0"/>
        <v>10</v>
      </c>
      <c r="M9" s="197">
        <f t="shared" si="0"/>
        <v>11</v>
      </c>
      <c r="N9" s="197">
        <f t="shared" si="0"/>
        <v>13</v>
      </c>
      <c r="O9" s="197">
        <f t="shared" si="0"/>
        <v>14</v>
      </c>
      <c r="P9" s="197">
        <f t="shared" si="0"/>
        <v>16</v>
      </c>
      <c r="Q9" s="197">
        <f t="shared" si="0"/>
        <v>17</v>
      </c>
      <c r="R9" s="197">
        <f t="shared" si="0"/>
        <v>18</v>
      </c>
      <c r="S9" s="196"/>
    </row>
    <row r="10" spans="2:19" ht="32.25" customHeight="1" x14ac:dyDescent="0.35">
      <c r="B10" s="353" t="s">
        <v>269</v>
      </c>
      <c r="C10" s="354"/>
      <c r="D10" s="193">
        <v>45</v>
      </c>
      <c r="E10" s="193">
        <f t="shared" ref="E10:S10" si="1">D10+1</f>
        <v>46</v>
      </c>
      <c r="F10" s="193">
        <f t="shared" si="1"/>
        <v>47</v>
      </c>
      <c r="G10" s="193">
        <f t="shared" si="1"/>
        <v>48</v>
      </c>
      <c r="H10" s="193">
        <f t="shared" si="1"/>
        <v>49</v>
      </c>
      <c r="I10" s="195">
        <f t="shared" si="1"/>
        <v>50</v>
      </c>
      <c r="J10" s="194">
        <f t="shared" si="1"/>
        <v>51</v>
      </c>
      <c r="K10" s="193">
        <f t="shared" si="1"/>
        <v>52</v>
      </c>
      <c r="L10" s="193">
        <f t="shared" si="1"/>
        <v>53</v>
      </c>
      <c r="M10" s="193">
        <f t="shared" si="1"/>
        <v>54</v>
      </c>
      <c r="N10" s="193">
        <f t="shared" si="1"/>
        <v>55</v>
      </c>
      <c r="O10" s="193">
        <f t="shared" si="1"/>
        <v>56</v>
      </c>
      <c r="P10" s="193">
        <f t="shared" si="1"/>
        <v>57</v>
      </c>
      <c r="Q10" s="193">
        <f t="shared" si="1"/>
        <v>58</v>
      </c>
      <c r="R10" s="193">
        <f t="shared" si="1"/>
        <v>59</v>
      </c>
      <c r="S10" s="192">
        <f t="shared" si="1"/>
        <v>60</v>
      </c>
    </row>
    <row r="11" spans="2:19" ht="29.25" customHeight="1" thickBot="1" x14ac:dyDescent="0.4">
      <c r="B11" s="355" t="s">
        <v>268</v>
      </c>
      <c r="C11" s="356"/>
      <c r="D11" s="189">
        <v>43000</v>
      </c>
      <c r="E11" s="189">
        <f t="shared" ref="E11:S11" si="2">D11+7</f>
        <v>43007</v>
      </c>
      <c r="F11" s="189">
        <f t="shared" si="2"/>
        <v>43014</v>
      </c>
      <c r="G11" s="189">
        <f t="shared" si="2"/>
        <v>43021</v>
      </c>
      <c r="H11" s="189">
        <f t="shared" si="2"/>
        <v>43028</v>
      </c>
      <c r="I11" s="191">
        <f t="shared" si="2"/>
        <v>43035</v>
      </c>
      <c r="J11" s="190">
        <f t="shared" si="2"/>
        <v>43042</v>
      </c>
      <c r="K11" s="189">
        <f t="shared" si="2"/>
        <v>43049</v>
      </c>
      <c r="L11" s="189">
        <f t="shared" si="2"/>
        <v>43056</v>
      </c>
      <c r="M11" s="189">
        <f t="shared" si="2"/>
        <v>43063</v>
      </c>
      <c r="N11" s="189">
        <f t="shared" si="2"/>
        <v>43070</v>
      </c>
      <c r="O11" s="189">
        <f t="shared" si="2"/>
        <v>43077</v>
      </c>
      <c r="P11" s="189">
        <f t="shared" si="2"/>
        <v>43084</v>
      </c>
      <c r="Q11" s="189">
        <f t="shared" si="2"/>
        <v>43091</v>
      </c>
      <c r="R11" s="189">
        <f t="shared" si="2"/>
        <v>43098</v>
      </c>
      <c r="S11" s="188">
        <f t="shared" si="2"/>
        <v>43105</v>
      </c>
    </row>
    <row r="12" spans="2:19" ht="9" customHeight="1" x14ac:dyDescent="0.35">
      <c r="B12" s="187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5"/>
    </row>
    <row r="13" spans="2:19" ht="15.75" customHeight="1" x14ac:dyDescent="0.35">
      <c r="B13" s="179"/>
      <c r="C13" s="175" t="s">
        <v>267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4"/>
    </row>
    <row r="14" spans="2:19" x14ac:dyDescent="0.35">
      <c r="B14" s="179"/>
      <c r="C14" s="175"/>
      <c r="D14" s="175" t="s">
        <v>266</v>
      </c>
      <c r="E14" s="175"/>
      <c r="F14" s="175"/>
      <c r="G14" s="175"/>
      <c r="H14" s="175"/>
      <c r="I14" s="175" t="s">
        <v>266</v>
      </c>
      <c r="J14" s="175"/>
      <c r="K14" s="175"/>
      <c r="L14" s="175"/>
      <c r="M14" s="175"/>
      <c r="N14" s="175" t="s">
        <v>266</v>
      </c>
      <c r="O14" s="175"/>
      <c r="P14" s="175"/>
      <c r="Q14" s="175"/>
      <c r="R14" s="175"/>
      <c r="S14" s="174"/>
    </row>
    <row r="15" spans="2:19" x14ac:dyDescent="0.35">
      <c r="B15" s="179"/>
      <c r="C15" s="175"/>
      <c r="D15" s="182">
        <v>100</v>
      </c>
      <c r="E15" s="184" t="s">
        <v>265</v>
      </c>
      <c r="F15" s="175"/>
      <c r="G15" s="175"/>
      <c r="H15" s="175"/>
      <c r="I15" s="183">
        <v>200</v>
      </c>
      <c r="J15" s="184" t="s">
        <v>264</v>
      </c>
      <c r="K15" s="175"/>
      <c r="L15" s="175"/>
      <c r="M15" s="175"/>
      <c r="N15" s="177">
        <v>300</v>
      </c>
      <c r="O15" s="184" t="s">
        <v>263</v>
      </c>
      <c r="P15" s="175"/>
      <c r="Q15" s="175"/>
      <c r="R15" s="175"/>
      <c r="S15" s="174"/>
    </row>
    <row r="16" spans="2:19" x14ac:dyDescent="0.35">
      <c r="B16" s="179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4"/>
    </row>
    <row r="17" spans="2:19" x14ac:dyDescent="0.35">
      <c r="B17" s="179"/>
      <c r="C17" s="175"/>
      <c r="D17" s="175" t="s">
        <v>262</v>
      </c>
      <c r="E17" s="175"/>
      <c r="F17" s="175"/>
      <c r="G17" s="175"/>
      <c r="H17" s="175"/>
      <c r="I17" s="175" t="s">
        <v>262</v>
      </c>
      <c r="J17" s="175"/>
      <c r="K17" s="175"/>
      <c r="L17" s="175"/>
      <c r="M17" s="175"/>
      <c r="N17" s="175" t="s">
        <v>262</v>
      </c>
      <c r="O17" s="175"/>
      <c r="P17" s="175"/>
      <c r="Q17" s="175"/>
      <c r="R17" s="175"/>
      <c r="S17" s="174"/>
    </row>
    <row r="18" spans="2:19" x14ac:dyDescent="0.35">
      <c r="B18" s="179"/>
      <c r="C18" s="178">
        <v>1</v>
      </c>
      <c r="D18" s="182" t="s">
        <v>261</v>
      </c>
      <c r="E18" s="176" t="s">
        <v>260</v>
      </c>
      <c r="F18" s="175"/>
      <c r="G18" s="175"/>
      <c r="H18" s="178">
        <v>7</v>
      </c>
      <c r="I18" s="183" t="s">
        <v>259</v>
      </c>
      <c r="J18" s="175" t="s">
        <v>258</v>
      </c>
      <c r="K18" s="175"/>
      <c r="L18" s="175"/>
      <c r="M18" s="178">
        <v>11</v>
      </c>
      <c r="N18" s="177" t="s">
        <v>257</v>
      </c>
      <c r="O18" s="176" t="s">
        <v>256</v>
      </c>
      <c r="P18" s="175"/>
      <c r="Q18" s="175"/>
      <c r="R18" s="175"/>
      <c r="S18" s="174"/>
    </row>
    <row r="19" spans="2:19" x14ac:dyDescent="0.35">
      <c r="B19" s="179"/>
      <c r="C19" s="178">
        <v>2</v>
      </c>
      <c r="D19" s="182" t="s">
        <v>255</v>
      </c>
      <c r="E19" s="176" t="s">
        <v>254</v>
      </c>
      <c r="F19" s="175"/>
      <c r="G19" s="175"/>
      <c r="H19" s="178">
        <v>8</v>
      </c>
      <c r="I19" s="183" t="s">
        <v>253</v>
      </c>
      <c r="J19" s="175" t="s">
        <v>252</v>
      </c>
      <c r="K19" s="175"/>
      <c r="L19" s="175"/>
      <c r="M19" s="178">
        <v>12</v>
      </c>
      <c r="N19" s="177" t="s">
        <v>251</v>
      </c>
      <c r="O19" s="176" t="s">
        <v>250</v>
      </c>
      <c r="P19" s="175"/>
      <c r="Q19" s="175"/>
      <c r="R19" s="175"/>
      <c r="S19" s="174"/>
    </row>
    <row r="20" spans="2:19" x14ac:dyDescent="0.35">
      <c r="B20" s="179"/>
      <c r="C20" s="178">
        <v>3</v>
      </c>
      <c r="D20" s="182" t="s">
        <v>249</v>
      </c>
      <c r="E20" s="176" t="s">
        <v>248</v>
      </c>
      <c r="F20" s="175"/>
      <c r="G20" s="175"/>
      <c r="H20" s="178">
        <v>9</v>
      </c>
      <c r="I20" s="183" t="s">
        <v>247</v>
      </c>
      <c r="J20" s="175" t="s">
        <v>246</v>
      </c>
      <c r="K20" s="175"/>
      <c r="L20" s="175"/>
      <c r="M20" s="178">
        <v>13</v>
      </c>
      <c r="N20" s="177" t="s">
        <v>245</v>
      </c>
      <c r="O20" s="176" t="s">
        <v>244</v>
      </c>
      <c r="P20" s="175"/>
      <c r="Q20" s="175"/>
      <c r="R20" s="175"/>
      <c r="S20" s="174"/>
    </row>
    <row r="21" spans="2:19" x14ac:dyDescent="0.35">
      <c r="B21" s="179"/>
      <c r="C21" s="178">
        <v>4</v>
      </c>
      <c r="D21" s="182" t="s">
        <v>243</v>
      </c>
      <c r="E21" s="176" t="s">
        <v>242</v>
      </c>
      <c r="F21" s="175"/>
      <c r="G21" s="175"/>
      <c r="H21" s="178">
        <v>10</v>
      </c>
      <c r="I21" s="183" t="s">
        <v>241</v>
      </c>
      <c r="J21" s="175" t="s">
        <v>240</v>
      </c>
      <c r="K21" s="175"/>
      <c r="L21" s="175"/>
      <c r="M21" s="178">
        <v>14</v>
      </c>
      <c r="N21" s="177" t="s">
        <v>239</v>
      </c>
      <c r="O21" s="176" t="s">
        <v>238</v>
      </c>
      <c r="P21" s="175"/>
      <c r="Q21" s="175"/>
      <c r="R21" s="175"/>
      <c r="S21" s="174"/>
    </row>
    <row r="22" spans="2:19" x14ac:dyDescent="0.35">
      <c r="B22" s="179"/>
      <c r="C22" s="178">
        <v>5</v>
      </c>
      <c r="D22" s="182" t="s">
        <v>237</v>
      </c>
      <c r="E22" s="176" t="s">
        <v>236</v>
      </c>
      <c r="F22" s="175"/>
      <c r="G22" s="175"/>
      <c r="H22" s="175"/>
      <c r="I22" s="12"/>
      <c r="J22" s="175"/>
      <c r="K22" s="175"/>
      <c r="L22" s="175"/>
      <c r="M22" s="178">
        <v>15</v>
      </c>
      <c r="N22" s="177" t="s">
        <v>235</v>
      </c>
      <c r="O22" s="176" t="s">
        <v>234</v>
      </c>
      <c r="P22" s="175"/>
      <c r="Q22" s="175"/>
      <c r="R22" s="175"/>
      <c r="S22" s="174"/>
    </row>
    <row r="23" spans="2:19" x14ac:dyDescent="0.35">
      <c r="B23" s="179"/>
      <c r="C23" s="178">
        <v>6</v>
      </c>
      <c r="D23" s="182" t="s">
        <v>233</v>
      </c>
      <c r="E23" s="176" t="s">
        <v>232</v>
      </c>
      <c r="F23" s="175"/>
      <c r="G23" s="175"/>
      <c r="H23" s="175"/>
      <c r="I23" s="181"/>
      <c r="J23" s="175" t="s">
        <v>231</v>
      </c>
      <c r="K23" s="175"/>
      <c r="L23" s="175"/>
      <c r="M23" s="178">
        <v>16</v>
      </c>
      <c r="N23" s="177" t="s">
        <v>230</v>
      </c>
      <c r="O23" s="176" t="s">
        <v>229</v>
      </c>
      <c r="P23" s="175"/>
      <c r="Q23" s="175"/>
      <c r="R23" s="175"/>
      <c r="S23" s="174"/>
    </row>
    <row r="24" spans="2:19" x14ac:dyDescent="0.35">
      <c r="B24" s="179"/>
      <c r="C24" s="175"/>
      <c r="D24" s="12"/>
      <c r="E24" s="175"/>
      <c r="F24" s="175"/>
      <c r="G24" s="175"/>
      <c r="H24" s="175"/>
      <c r="I24" s="180"/>
      <c r="J24" s="175" t="s">
        <v>228</v>
      </c>
      <c r="K24" s="175"/>
      <c r="L24" s="175"/>
      <c r="M24" s="178">
        <v>17</v>
      </c>
      <c r="N24" s="177" t="s">
        <v>227</v>
      </c>
      <c r="O24" s="176" t="s">
        <v>226</v>
      </c>
      <c r="P24" s="175"/>
      <c r="Q24" s="175"/>
      <c r="R24" s="175"/>
      <c r="S24" s="174"/>
    </row>
    <row r="25" spans="2:19" x14ac:dyDescent="0.35">
      <c r="B25" s="179"/>
      <c r="C25" s="175"/>
      <c r="D25" s="175"/>
      <c r="E25" s="175"/>
      <c r="F25" s="175"/>
      <c r="G25" s="175"/>
      <c r="H25" s="175"/>
      <c r="I25" s="12"/>
      <c r="J25" s="175"/>
      <c r="K25" s="175"/>
      <c r="L25" s="175"/>
      <c r="M25" s="178">
        <v>18</v>
      </c>
      <c r="N25" s="177" t="s">
        <v>225</v>
      </c>
      <c r="O25" s="176" t="s">
        <v>224</v>
      </c>
      <c r="P25" s="175"/>
      <c r="Q25" s="175"/>
      <c r="R25" s="175"/>
      <c r="S25" s="174"/>
    </row>
    <row r="26" spans="2:19" ht="15" thickBot="1" x14ac:dyDescent="0.4">
      <c r="B26" s="173"/>
      <c r="C26" s="171"/>
      <c r="D26" s="171"/>
      <c r="E26" s="171"/>
      <c r="F26" s="171"/>
      <c r="G26" s="171"/>
      <c r="H26" s="171"/>
      <c r="I26" s="172"/>
      <c r="J26" s="171"/>
      <c r="K26" s="171"/>
      <c r="L26" s="171"/>
      <c r="M26" s="171"/>
      <c r="N26" s="172"/>
      <c r="O26" s="171"/>
      <c r="P26" s="171"/>
      <c r="Q26" s="171"/>
      <c r="R26" s="171"/>
      <c r="S26" s="170"/>
    </row>
    <row r="27" spans="2:19" x14ac:dyDescent="0.35">
      <c r="I27" s="5"/>
    </row>
    <row r="28" spans="2:19" x14ac:dyDescent="0.35">
      <c r="I28" s="5"/>
    </row>
    <row r="29" spans="2:19" x14ac:dyDescent="0.35">
      <c r="I29" s="5"/>
    </row>
    <row r="30" spans="2:19" x14ac:dyDescent="0.35">
      <c r="I30" s="5"/>
    </row>
    <row r="31" spans="2:19" x14ac:dyDescent="0.35">
      <c r="I31" s="5"/>
    </row>
    <row r="32" spans="2:19" x14ac:dyDescent="0.35">
      <c r="I32" s="5"/>
    </row>
    <row r="33" spans="9:9" x14ac:dyDescent="0.35">
      <c r="I33" s="5"/>
    </row>
  </sheetData>
  <mergeCells count="4">
    <mergeCell ref="B3:B9"/>
    <mergeCell ref="B10:C10"/>
    <mergeCell ref="B11:C11"/>
    <mergeCell ref="B2:S2"/>
  </mergeCells>
  <pageMargins left="0.7" right="0.7" top="0.75" bottom="0.75" header="0.3" footer="0.3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85" zoomScaleNormal="85" workbookViewId="0">
      <selection activeCell="K8" sqref="K8"/>
    </sheetView>
  </sheetViews>
  <sheetFormatPr defaultRowHeight="14.5" x14ac:dyDescent="0.35"/>
  <cols>
    <col min="1" max="1" width="50.7265625" bestFit="1" customWidth="1"/>
    <col min="2" max="7" width="12.7265625" customWidth="1"/>
    <col min="8" max="8" width="11" customWidth="1"/>
  </cols>
  <sheetData>
    <row r="1" spans="1:8" ht="38.5" customHeight="1" x14ac:dyDescent="0.35"/>
    <row r="2" spans="1:8" ht="29" x14ac:dyDescent="0.35">
      <c r="A2" s="112" t="s">
        <v>107</v>
      </c>
      <c r="B2" s="337" t="s">
        <v>121</v>
      </c>
      <c r="C2" s="337" t="s">
        <v>122</v>
      </c>
      <c r="D2" s="339" t="s">
        <v>125</v>
      </c>
      <c r="E2" s="339" t="s">
        <v>126</v>
      </c>
      <c r="F2" s="338" t="s">
        <v>123</v>
      </c>
      <c r="G2" s="338" t="s">
        <v>124</v>
      </c>
      <c r="H2" s="338" t="s">
        <v>127</v>
      </c>
    </row>
    <row r="3" spans="1:8" ht="15" customHeight="1" x14ac:dyDescent="0.35">
      <c r="A3" s="64" t="s">
        <v>115</v>
      </c>
      <c r="B3" s="113">
        <v>43100</v>
      </c>
      <c r="C3" s="113">
        <v>43100</v>
      </c>
      <c r="D3" s="113">
        <v>43100</v>
      </c>
      <c r="E3" s="113">
        <v>43100</v>
      </c>
      <c r="F3" s="113">
        <v>43100</v>
      </c>
      <c r="G3" s="113">
        <v>43100</v>
      </c>
      <c r="H3" s="114">
        <v>0.1</v>
      </c>
    </row>
    <row r="4" spans="1:8" x14ac:dyDescent="0.35">
      <c r="A4" s="64" t="s">
        <v>116</v>
      </c>
      <c r="B4" s="113">
        <v>43100</v>
      </c>
      <c r="C4" s="113">
        <v>43100</v>
      </c>
      <c r="D4" s="113">
        <v>43100</v>
      </c>
      <c r="E4" s="113">
        <v>43100</v>
      </c>
      <c r="F4" s="113">
        <v>43100</v>
      </c>
      <c r="G4" s="113">
        <v>43100</v>
      </c>
      <c r="H4" s="114">
        <v>0.1</v>
      </c>
    </row>
    <row r="5" spans="1:8" x14ac:dyDescent="0.35">
      <c r="A5" s="64" t="s">
        <v>117</v>
      </c>
      <c r="B5" s="113">
        <v>43100</v>
      </c>
      <c r="C5" s="113">
        <v>43100</v>
      </c>
      <c r="D5" s="113">
        <v>43100</v>
      </c>
      <c r="E5" s="113">
        <v>43100</v>
      </c>
      <c r="F5" s="113">
        <v>43100</v>
      </c>
      <c r="G5" s="113">
        <v>43100</v>
      </c>
      <c r="H5" s="114">
        <v>0.1</v>
      </c>
    </row>
    <row r="6" spans="1:8" x14ac:dyDescent="0.35">
      <c r="A6" s="64" t="s">
        <v>221</v>
      </c>
      <c r="B6" s="113">
        <v>43100</v>
      </c>
      <c r="C6" s="113">
        <v>43100</v>
      </c>
      <c r="D6" s="113">
        <v>43100</v>
      </c>
      <c r="E6" s="113">
        <v>43100</v>
      </c>
      <c r="F6" s="113">
        <v>43100</v>
      </c>
      <c r="G6" s="113">
        <v>43100</v>
      </c>
      <c r="H6" s="114">
        <v>0.1</v>
      </c>
    </row>
    <row r="7" spans="1:8" x14ac:dyDescent="0.35">
      <c r="A7" s="64" t="s">
        <v>108</v>
      </c>
      <c r="B7" s="113">
        <v>43100</v>
      </c>
      <c r="C7" s="113">
        <v>43100</v>
      </c>
      <c r="D7" s="113">
        <v>43100</v>
      </c>
      <c r="E7" s="113">
        <v>43100</v>
      </c>
      <c r="F7" s="113">
        <v>43100</v>
      </c>
      <c r="G7" s="113">
        <v>43100</v>
      </c>
      <c r="H7" s="114">
        <v>0.1</v>
      </c>
    </row>
    <row r="8" spans="1:8" x14ac:dyDescent="0.35">
      <c r="A8" s="64" t="s">
        <v>109</v>
      </c>
      <c r="B8" s="113">
        <v>43100</v>
      </c>
      <c r="C8" s="113">
        <v>43100</v>
      </c>
      <c r="D8" s="113">
        <v>43100</v>
      </c>
      <c r="E8" s="113">
        <v>43100</v>
      </c>
      <c r="F8" s="113">
        <v>43100</v>
      </c>
      <c r="G8" s="113">
        <v>43100</v>
      </c>
      <c r="H8" s="114">
        <v>0.1</v>
      </c>
    </row>
    <row r="9" spans="1:8" x14ac:dyDescent="0.35">
      <c r="A9" s="64" t="s">
        <v>110</v>
      </c>
      <c r="B9" s="113">
        <v>43100</v>
      </c>
      <c r="C9" s="113">
        <v>43100</v>
      </c>
      <c r="D9" s="113">
        <v>43100</v>
      </c>
      <c r="E9" s="113">
        <v>43100</v>
      </c>
      <c r="F9" s="113">
        <v>43100</v>
      </c>
      <c r="G9" s="113">
        <v>43100</v>
      </c>
      <c r="H9" s="114">
        <v>0.1</v>
      </c>
    </row>
    <row r="10" spans="1:8" x14ac:dyDescent="0.35">
      <c r="A10" s="64" t="s">
        <v>118</v>
      </c>
      <c r="B10" s="113">
        <v>43100</v>
      </c>
      <c r="C10" s="113">
        <v>43100</v>
      </c>
      <c r="D10" s="113">
        <v>43100</v>
      </c>
      <c r="E10" s="113">
        <v>43100</v>
      </c>
      <c r="F10" s="113">
        <v>43100</v>
      </c>
      <c r="G10" s="113">
        <v>43100</v>
      </c>
      <c r="H10" s="114">
        <v>0.1</v>
      </c>
    </row>
    <row r="11" spans="1:8" x14ac:dyDescent="0.35">
      <c r="A11" s="64"/>
      <c r="B11" s="113"/>
      <c r="C11" s="113"/>
      <c r="D11" s="113"/>
      <c r="E11" s="113"/>
      <c r="F11" s="113"/>
      <c r="G11" s="113"/>
      <c r="H11" s="114"/>
    </row>
    <row r="12" spans="1:8" x14ac:dyDescent="0.35">
      <c r="A12" s="64"/>
      <c r="B12" s="113"/>
      <c r="C12" s="113"/>
      <c r="D12" s="113"/>
      <c r="E12" s="113"/>
      <c r="F12" s="113"/>
      <c r="G12" s="113"/>
      <c r="H12" s="114"/>
    </row>
    <row r="13" spans="1:8" x14ac:dyDescent="0.35">
      <c r="A13" s="64"/>
      <c r="B13" s="113"/>
      <c r="C13" s="113"/>
      <c r="D13" s="113"/>
      <c r="E13" s="113"/>
      <c r="F13" s="113"/>
      <c r="G13" s="113"/>
      <c r="H13" s="114"/>
    </row>
  </sheetData>
  <pageMargins left="0.7" right="0.7" top="0.75" bottom="0.75" header="0.3" footer="0.3"/>
  <pageSetup paperSize="8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H157"/>
  <sheetViews>
    <sheetView showGridLines="0" view="pageBreakPreview" topLeftCell="A154" zoomScaleNormal="70" zoomScaleSheetLayoutView="100" zoomScalePageLayoutView="30" workbookViewId="0">
      <selection activeCell="AC3" sqref="AC3"/>
    </sheetView>
  </sheetViews>
  <sheetFormatPr defaultColWidth="9.1796875" defaultRowHeight="14.5" x14ac:dyDescent="0.35"/>
  <cols>
    <col min="1" max="81" width="1.7265625" style="2" customWidth="1"/>
    <col min="82" max="16384" width="9.1796875" style="2"/>
  </cols>
  <sheetData>
    <row r="1" spans="1:60" ht="18.5" x14ac:dyDescent="0.45">
      <c r="A1" s="55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</row>
    <row r="2" spans="1:60" ht="18.5" x14ac:dyDescent="0.45">
      <c r="A2" s="5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60" ht="18.5" x14ac:dyDescent="0.45">
      <c r="A3" s="5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60" ht="18.5" x14ac:dyDescent="0.45">
      <c r="A4" s="5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60" s="58" customFormat="1" ht="15.5" x14ac:dyDescent="0.35">
      <c r="A5" s="62"/>
      <c r="B5" s="53" t="s">
        <v>66</v>
      </c>
      <c r="C5" s="57"/>
      <c r="D5" s="57"/>
      <c r="E5" s="57"/>
      <c r="F5" s="57"/>
      <c r="G5" s="57"/>
      <c r="H5" s="52"/>
      <c r="I5" s="57"/>
      <c r="J5" s="52"/>
      <c r="K5" s="57"/>
      <c r="L5" s="57"/>
      <c r="M5" s="52"/>
      <c r="N5" s="57"/>
      <c r="O5" s="57"/>
      <c r="P5" s="57"/>
      <c r="Q5" s="52"/>
      <c r="R5" s="57"/>
      <c r="S5" s="57"/>
      <c r="T5" s="52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2"/>
      <c r="AR5" s="57"/>
      <c r="AS5" s="57"/>
      <c r="AT5" s="57"/>
      <c r="AU5" s="57"/>
      <c r="AV5" s="57"/>
      <c r="AW5" s="52"/>
      <c r="AX5" s="57"/>
      <c r="AY5" s="57"/>
      <c r="AZ5" s="57"/>
      <c r="BA5" s="57"/>
      <c r="BB5" s="57"/>
      <c r="BC5" s="57"/>
      <c r="BD5" s="57"/>
      <c r="BE5" s="57"/>
      <c r="BF5" s="57"/>
    </row>
    <row r="6" spans="1:60" x14ac:dyDescent="0.35">
      <c r="A6" s="42"/>
      <c r="S6" s="10"/>
      <c r="BF6" s="42"/>
      <c r="BH6" s="10"/>
    </row>
    <row r="7" spans="1:60" x14ac:dyDescent="0.35">
      <c r="A7" s="42"/>
      <c r="S7" s="10"/>
      <c r="BF7" s="42"/>
    </row>
    <row r="8" spans="1:60" x14ac:dyDescent="0.35">
      <c r="A8" s="42"/>
      <c r="S8" s="10"/>
      <c r="BF8" s="42"/>
    </row>
    <row r="9" spans="1:60" x14ac:dyDescent="0.35">
      <c r="A9" s="42"/>
      <c r="S9" s="10"/>
      <c r="BF9" s="42"/>
    </row>
    <row r="10" spans="1:60" x14ac:dyDescent="0.35">
      <c r="A10" s="42"/>
      <c r="S10" s="10"/>
      <c r="BF10" s="42"/>
    </row>
    <row r="11" spans="1:60" x14ac:dyDescent="0.35">
      <c r="A11" s="42"/>
      <c r="S11" s="10"/>
      <c r="BF11" s="42"/>
    </row>
    <row r="12" spans="1:60" x14ac:dyDescent="0.35">
      <c r="A12" s="42"/>
      <c r="S12" s="10"/>
      <c r="BF12" s="42"/>
    </row>
    <row r="13" spans="1:60" x14ac:dyDescent="0.35">
      <c r="A13" s="42"/>
      <c r="S13" s="10"/>
      <c r="BF13" s="42"/>
    </row>
    <row r="14" spans="1:60" x14ac:dyDescent="0.35">
      <c r="A14" s="42"/>
      <c r="S14" s="10"/>
      <c r="BF14" s="42"/>
    </row>
    <row r="15" spans="1:60" x14ac:dyDescent="0.35">
      <c r="A15" s="42"/>
      <c r="S15" s="10"/>
      <c r="BF15" s="42"/>
    </row>
    <row r="16" spans="1:60" x14ac:dyDescent="0.35">
      <c r="A16" s="42"/>
      <c r="S16" s="10"/>
      <c r="BF16" s="42"/>
    </row>
    <row r="17" spans="1:58" x14ac:dyDescent="0.35">
      <c r="A17" s="42"/>
      <c r="B17" s="53" t="s">
        <v>67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1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</row>
    <row r="18" spans="1:58" x14ac:dyDescent="0.35">
      <c r="A18" s="42"/>
      <c r="S18" s="10"/>
      <c r="BF18" s="42"/>
    </row>
    <row r="19" spans="1:58" x14ac:dyDescent="0.35">
      <c r="A19" s="42"/>
      <c r="BF19" s="42"/>
    </row>
    <row r="20" spans="1:58" x14ac:dyDescent="0.35">
      <c r="A20" s="42"/>
      <c r="S20" s="10"/>
      <c r="BF20" s="42"/>
    </row>
    <row r="21" spans="1:58" x14ac:dyDescent="0.35">
      <c r="A21" s="42"/>
      <c r="S21" s="10"/>
      <c r="BF21" s="42"/>
    </row>
    <row r="22" spans="1:58" x14ac:dyDescent="0.35">
      <c r="A22" s="42"/>
      <c r="S22" s="10"/>
      <c r="BF22" s="42"/>
    </row>
    <row r="23" spans="1:58" x14ac:dyDescent="0.35">
      <c r="A23" s="42"/>
      <c r="S23" s="10"/>
      <c r="BF23" s="42"/>
    </row>
    <row r="24" spans="1:58" x14ac:dyDescent="0.35">
      <c r="A24" s="42"/>
      <c r="B24" s="53" t="s">
        <v>114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1"/>
      <c r="Q24" s="42"/>
      <c r="R24" s="42"/>
      <c r="S24" s="53" t="s">
        <v>113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</row>
    <row r="25" spans="1:58" x14ac:dyDescent="0.35">
      <c r="A25" s="42"/>
      <c r="R25" s="42"/>
      <c r="S25" s="10"/>
      <c r="BF25" s="42"/>
    </row>
    <row r="26" spans="1:58" s="10" customFormat="1" x14ac:dyDescent="0.35">
      <c r="A26" s="41"/>
      <c r="R26" s="42"/>
      <c r="BF26" s="41"/>
    </row>
    <row r="27" spans="1:58" x14ac:dyDescent="0.35">
      <c r="A27" s="42"/>
      <c r="R27" s="42"/>
      <c r="BF27" s="42"/>
    </row>
    <row r="28" spans="1:58" x14ac:dyDescent="0.35">
      <c r="A28" s="42"/>
      <c r="P28" s="10"/>
      <c r="R28" s="42"/>
      <c r="BF28" s="42"/>
    </row>
    <row r="29" spans="1:58" ht="23.5" x14ac:dyDescent="0.35">
      <c r="A29" s="42"/>
      <c r="B29" s="56" t="s">
        <v>68</v>
      </c>
      <c r="P29" s="10"/>
      <c r="R29" s="42"/>
      <c r="BF29" s="42"/>
    </row>
    <row r="30" spans="1:58" ht="23.5" x14ac:dyDescent="0.35">
      <c r="A30" s="42"/>
      <c r="B30" s="56" t="s">
        <v>68</v>
      </c>
      <c r="P30" s="10"/>
      <c r="R30" s="42"/>
      <c r="BF30" s="42"/>
    </row>
    <row r="31" spans="1:58" x14ac:dyDescent="0.35">
      <c r="A31" s="42"/>
      <c r="R31" s="42"/>
      <c r="S31" s="10"/>
      <c r="BF31" s="42"/>
    </row>
    <row r="32" spans="1:58" ht="18.5" x14ac:dyDescent="0.45">
      <c r="A32" s="42"/>
      <c r="B32" s="46"/>
      <c r="P32" s="10"/>
      <c r="R32" s="42"/>
      <c r="X32" s="46"/>
      <c r="BF32" s="42"/>
    </row>
    <row r="33" spans="1:58" x14ac:dyDescent="0.35">
      <c r="A33" s="42"/>
      <c r="P33" s="10"/>
      <c r="R33" s="42"/>
      <c r="BF33" s="42"/>
    </row>
    <row r="34" spans="1:58" x14ac:dyDescent="0.35">
      <c r="A34" s="42"/>
      <c r="R34" s="42"/>
      <c r="BF34" s="42"/>
    </row>
    <row r="35" spans="1:58" ht="23.5" x14ac:dyDescent="0.35">
      <c r="A35" s="42"/>
      <c r="P35" s="10"/>
      <c r="R35" s="42"/>
      <c r="AQ35" s="56"/>
      <c r="BF35" s="42"/>
    </row>
    <row r="36" spans="1:58" x14ac:dyDescent="0.35">
      <c r="A36" s="42"/>
      <c r="R36" s="42"/>
      <c r="BF36" s="42"/>
    </row>
    <row r="37" spans="1:58" x14ac:dyDescent="0.35">
      <c r="A37" s="42"/>
      <c r="R37" s="42"/>
      <c r="BF37" s="42"/>
    </row>
    <row r="38" spans="1:58" x14ac:dyDescent="0.35">
      <c r="A38" s="42"/>
      <c r="R38" s="42"/>
      <c r="BF38" s="42"/>
    </row>
    <row r="39" spans="1:58" x14ac:dyDescent="0.35">
      <c r="A39" s="42"/>
      <c r="R39" s="42"/>
      <c r="BF39" s="42"/>
    </row>
    <row r="40" spans="1:58" x14ac:dyDescent="0.35">
      <c r="A40" s="42"/>
      <c r="B40" s="53" t="s">
        <v>111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</row>
    <row r="41" spans="1:58" x14ac:dyDescent="0.35">
      <c r="A41" s="42"/>
      <c r="BF41" s="42"/>
    </row>
    <row r="42" spans="1:58" x14ac:dyDescent="0.35">
      <c r="A42" s="42"/>
      <c r="BF42" s="42"/>
    </row>
    <row r="43" spans="1:58" x14ac:dyDescent="0.35">
      <c r="A43" s="42"/>
      <c r="BF43" s="42"/>
    </row>
    <row r="44" spans="1:58" x14ac:dyDescent="0.35">
      <c r="A44" s="42"/>
      <c r="BF44" s="42"/>
    </row>
    <row r="45" spans="1:58" x14ac:dyDescent="0.35">
      <c r="A45" s="42"/>
      <c r="BF45" s="42"/>
    </row>
    <row r="46" spans="1:58" x14ac:dyDescent="0.35">
      <c r="A46" s="42"/>
      <c r="BF46" s="42"/>
    </row>
    <row r="47" spans="1:58" x14ac:dyDescent="0.35">
      <c r="A47" s="42"/>
      <c r="BF47" s="42"/>
    </row>
    <row r="48" spans="1:58" x14ac:dyDescent="0.35">
      <c r="A48" s="42"/>
      <c r="BF48" s="42"/>
    </row>
    <row r="49" spans="1:58" s="10" customFormat="1" x14ac:dyDescent="0.35">
      <c r="A49" s="4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H49" s="2"/>
      <c r="AP49" s="2"/>
      <c r="BF49" s="41"/>
    </row>
    <row r="50" spans="1:58" x14ac:dyDescent="0.35">
      <c r="A50" s="42"/>
      <c r="P50" s="10"/>
      <c r="BF50" s="42"/>
    </row>
    <row r="51" spans="1:58" s="10" customFormat="1" x14ac:dyDescent="0.3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1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1"/>
      <c r="AH51" s="42"/>
      <c r="AI51" s="41"/>
      <c r="AJ51" s="41"/>
      <c r="AK51" s="41"/>
      <c r="AL51" s="41"/>
      <c r="AM51" s="41"/>
      <c r="AN51" s="41"/>
      <c r="AO51" s="41"/>
      <c r="AP51" s="42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</row>
    <row r="52" spans="1:58" x14ac:dyDescent="0.35">
      <c r="A52" s="42"/>
      <c r="B52" s="53" t="s">
        <v>312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</row>
    <row r="53" spans="1:58" x14ac:dyDescent="0.35">
      <c r="A53" s="42"/>
      <c r="P53" s="10"/>
      <c r="BF53" s="42"/>
    </row>
    <row r="54" spans="1:58" x14ac:dyDescent="0.35">
      <c r="A54" s="42"/>
      <c r="P54" s="10"/>
      <c r="BF54" s="42"/>
    </row>
    <row r="55" spans="1:58" ht="23.5" x14ac:dyDescent="0.35">
      <c r="A55" s="42"/>
      <c r="B55" s="56" t="s">
        <v>111</v>
      </c>
      <c r="P55" s="10"/>
      <c r="BF55" s="42"/>
    </row>
    <row r="56" spans="1:58" ht="23.5" x14ac:dyDescent="0.35">
      <c r="A56" s="42"/>
      <c r="B56" s="56"/>
      <c r="P56" s="10"/>
      <c r="BF56" s="42"/>
    </row>
    <row r="57" spans="1:58" x14ac:dyDescent="0.35">
      <c r="A57" s="42"/>
      <c r="P57" s="10"/>
      <c r="BF57" s="42"/>
    </row>
    <row r="58" spans="1:58" x14ac:dyDescent="0.35">
      <c r="A58" s="42"/>
      <c r="P58" s="10"/>
      <c r="BF58" s="42"/>
    </row>
    <row r="59" spans="1:58" x14ac:dyDescent="0.35">
      <c r="A59" s="42"/>
      <c r="P59" s="10"/>
      <c r="BF59" s="42"/>
    </row>
    <row r="60" spans="1:58" x14ac:dyDescent="0.35">
      <c r="A60" s="42"/>
      <c r="P60" s="10"/>
      <c r="BF60" s="42"/>
    </row>
    <row r="61" spans="1:58" x14ac:dyDescent="0.35">
      <c r="A61" s="42"/>
      <c r="BF61" s="42"/>
    </row>
    <row r="62" spans="1:58" x14ac:dyDescent="0.35">
      <c r="A62" s="42"/>
      <c r="P62" s="10"/>
      <c r="BF62" s="42"/>
    </row>
    <row r="63" spans="1:58" x14ac:dyDescent="0.35">
      <c r="A63" s="42"/>
      <c r="BF63" s="42"/>
    </row>
    <row r="64" spans="1:58" x14ac:dyDescent="0.35">
      <c r="A64" s="42"/>
      <c r="B64" s="53" t="s">
        <v>293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53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1:58" x14ac:dyDescent="0.35">
      <c r="A65" s="42"/>
      <c r="P65" s="10"/>
      <c r="BF65" s="42"/>
    </row>
    <row r="66" spans="1:58" ht="15" customHeight="1" x14ac:dyDescent="0.35">
      <c r="A66" s="42"/>
      <c r="BF66" s="42"/>
    </row>
    <row r="67" spans="1:58" x14ac:dyDescent="0.35">
      <c r="A67" s="42"/>
      <c r="P67" s="10"/>
      <c r="BF67" s="42"/>
    </row>
    <row r="68" spans="1:58" x14ac:dyDescent="0.35">
      <c r="A68" s="42"/>
      <c r="P68" s="10"/>
      <c r="BF68" s="42"/>
    </row>
    <row r="69" spans="1:58" x14ac:dyDescent="0.35">
      <c r="A69" s="42"/>
      <c r="P69" s="10"/>
      <c r="BF69" s="42"/>
    </row>
    <row r="70" spans="1:58" x14ac:dyDescent="0.35">
      <c r="A70" s="42"/>
      <c r="P70" s="10"/>
      <c r="BF70" s="42"/>
    </row>
    <row r="71" spans="1:58" x14ac:dyDescent="0.35">
      <c r="A71" s="42"/>
      <c r="P71" s="10"/>
      <c r="BF71" s="42"/>
    </row>
    <row r="72" spans="1:58" x14ac:dyDescent="0.35">
      <c r="A72" s="42"/>
      <c r="P72" s="10"/>
      <c r="BF72" s="42"/>
    </row>
    <row r="73" spans="1:58" x14ac:dyDescent="0.35">
      <c r="A73" s="42"/>
      <c r="P73" s="10"/>
      <c r="BF73" s="42"/>
    </row>
    <row r="74" spans="1:58" x14ac:dyDescent="0.35">
      <c r="A74" s="42"/>
      <c r="B74" s="53" t="s">
        <v>294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53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</row>
    <row r="75" spans="1:58" x14ac:dyDescent="0.35">
      <c r="A75" s="42"/>
      <c r="BF75" s="42"/>
    </row>
    <row r="76" spans="1:58" x14ac:dyDescent="0.35">
      <c r="A76" s="42"/>
      <c r="P76" s="10"/>
      <c r="BF76" s="42"/>
    </row>
    <row r="77" spans="1:58" x14ac:dyDescent="0.35">
      <c r="A77" s="42"/>
      <c r="P77" s="10"/>
      <c r="BF77" s="42"/>
    </row>
    <row r="78" spans="1:58" ht="15" customHeight="1" x14ac:dyDescent="0.35">
      <c r="A78" s="42"/>
      <c r="P78" s="10"/>
      <c r="BF78" s="42"/>
    </row>
    <row r="79" spans="1:58" x14ac:dyDescent="0.35">
      <c r="A79" s="42"/>
      <c r="P79" s="10"/>
      <c r="BF79" s="42"/>
    </row>
    <row r="80" spans="1:58" x14ac:dyDescent="0.35">
      <c r="A80" s="42"/>
      <c r="BF80" s="42"/>
    </row>
    <row r="81" spans="1:58" x14ac:dyDescent="0.35">
      <c r="A81" s="42"/>
      <c r="BF81" s="42"/>
    </row>
    <row r="82" spans="1:58" x14ac:dyDescent="0.35">
      <c r="A82" s="42"/>
      <c r="P82" s="10"/>
      <c r="BF82" s="42"/>
    </row>
    <row r="83" spans="1:58" x14ac:dyDescent="0.35">
      <c r="A83" s="42"/>
      <c r="P83" s="10"/>
      <c r="BF83" s="42"/>
    </row>
    <row r="84" spans="1:58" x14ac:dyDescent="0.35">
      <c r="A84" s="42"/>
      <c r="P84" s="10"/>
      <c r="BF84" s="42"/>
    </row>
    <row r="85" spans="1:58" x14ac:dyDescent="0.35">
      <c r="A85" s="42"/>
      <c r="P85" s="10"/>
      <c r="BF85" s="42"/>
    </row>
    <row r="86" spans="1:58" x14ac:dyDescent="0.35">
      <c r="A86" s="42"/>
      <c r="BF86" s="42"/>
    </row>
    <row r="87" spans="1:58" s="10" customFormat="1" x14ac:dyDescent="0.35">
      <c r="A87" s="41"/>
      <c r="BF87" s="41"/>
    </row>
    <row r="88" spans="1:58" x14ac:dyDescent="0.35">
      <c r="A88" s="42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42"/>
    </row>
    <row r="89" spans="1:58" x14ac:dyDescent="0.35">
      <c r="A89" s="42"/>
      <c r="BF89" s="42"/>
    </row>
    <row r="90" spans="1:58" x14ac:dyDescent="0.35">
      <c r="A90" s="42"/>
      <c r="BF90" s="42"/>
    </row>
    <row r="91" spans="1:58" x14ac:dyDescent="0.35">
      <c r="A91" s="42"/>
      <c r="BF91" s="42"/>
    </row>
    <row r="92" spans="1:58" x14ac:dyDescent="0.35">
      <c r="A92" s="42"/>
      <c r="B92" s="53" t="s">
        <v>313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2"/>
    </row>
    <row r="93" spans="1:58" x14ac:dyDescent="0.35">
      <c r="A93" s="42"/>
      <c r="BF93" s="42"/>
    </row>
    <row r="94" spans="1:58" x14ac:dyDescent="0.35">
      <c r="A94" s="42"/>
      <c r="P94" s="10"/>
      <c r="BF94" s="42"/>
    </row>
    <row r="95" spans="1:58" x14ac:dyDescent="0.35">
      <c r="A95" s="42"/>
      <c r="P95" s="10"/>
      <c r="BF95" s="42"/>
    </row>
    <row r="96" spans="1:58" x14ac:dyDescent="0.35">
      <c r="A96" s="42"/>
      <c r="P96" s="10"/>
      <c r="BF96" s="42"/>
    </row>
    <row r="97" spans="1:58" x14ac:dyDescent="0.35">
      <c r="A97" s="42"/>
      <c r="P97" s="10"/>
      <c r="BF97" s="42"/>
    </row>
    <row r="98" spans="1:58" x14ac:dyDescent="0.35">
      <c r="A98" s="42"/>
      <c r="P98" s="10"/>
      <c r="BF98" s="42"/>
    </row>
    <row r="99" spans="1:58" x14ac:dyDescent="0.35">
      <c r="A99" s="42"/>
      <c r="P99" s="10"/>
      <c r="BF99" s="42"/>
    </row>
    <row r="100" spans="1:58" x14ac:dyDescent="0.35">
      <c r="A100" s="42"/>
      <c r="P100" s="10"/>
      <c r="BF100" s="42"/>
    </row>
    <row r="101" spans="1:58" x14ac:dyDescent="0.35">
      <c r="A101" s="42"/>
      <c r="P101" s="10"/>
      <c r="BF101" s="42"/>
    </row>
    <row r="102" spans="1:58" x14ac:dyDescent="0.35">
      <c r="A102" s="42"/>
      <c r="P102" s="10"/>
      <c r="BF102" s="42"/>
    </row>
    <row r="103" spans="1:58" x14ac:dyDescent="0.35">
      <c r="A103" s="42"/>
      <c r="P103" s="10"/>
      <c r="BF103" s="42"/>
    </row>
    <row r="104" spans="1:58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</row>
    <row r="105" spans="1:58" x14ac:dyDescent="0.35">
      <c r="A105" s="42"/>
      <c r="B105" s="53" t="s">
        <v>295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</row>
    <row r="106" spans="1:58" x14ac:dyDescent="0.35">
      <c r="A106" s="42"/>
      <c r="P106" s="10"/>
      <c r="BF106" s="42"/>
    </row>
    <row r="107" spans="1:58" x14ac:dyDescent="0.35">
      <c r="A107" s="42"/>
      <c r="P107" s="10"/>
      <c r="BF107" s="42"/>
    </row>
    <row r="108" spans="1:58" ht="23.5" x14ac:dyDescent="0.35">
      <c r="A108" s="42"/>
      <c r="B108" s="56" t="s">
        <v>111</v>
      </c>
      <c r="P108" s="10"/>
      <c r="BF108" s="42"/>
    </row>
    <row r="109" spans="1:58" ht="23.5" x14ac:dyDescent="0.35">
      <c r="A109" s="42"/>
      <c r="B109" s="56"/>
      <c r="P109" s="10"/>
      <c r="BF109" s="42"/>
    </row>
    <row r="110" spans="1:58" x14ac:dyDescent="0.35">
      <c r="A110" s="42"/>
      <c r="P110" s="10"/>
      <c r="BF110" s="42"/>
    </row>
    <row r="111" spans="1:58" x14ac:dyDescent="0.35">
      <c r="A111" s="42"/>
      <c r="P111" s="10"/>
      <c r="BF111" s="42"/>
    </row>
    <row r="112" spans="1:58" x14ac:dyDescent="0.35">
      <c r="A112" s="42"/>
      <c r="P112" s="10"/>
      <c r="BF112" s="42"/>
    </row>
    <row r="113" spans="1:58" x14ac:dyDescent="0.35">
      <c r="A113" s="42"/>
      <c r="P113" s="10"/>
      <c r="BF113" s="42"/>
    </row>
    <row r="114" spans="1:58" x14ac:dyDescent="0.35">
      <c r="A114" s="42"/>
      <c r="P114" s="10"/>
      <c r="BF114" s="42"/>
    </row>
    <row r="115" spans="1:58" x14ac:dyDescent="0.35">
      <c r="A115" s="42"/>
      <c r="P115" s="10"/>
      <c r="BF115" s="42"/>
    </row>
    <row r="116" spans="1:58" x14ac:dyDescent="0.35">
      <c r="A116" s="42"/>
      <c r="P116" s="10"/>
      <c r="BF116" s="42"/>
    </row>
    <row r="117" spans="1:58" x14ac:dyDescent="0.35">
      <c r="A117" s="42"/>
      <c r="BF117" s="42"/>
    </row>
    <row r="118" spans="1:58" x14ac:dyDescent="0.35">
      <c r="A118" s="42"/>
      <c r="P118" s="10"/>
      <c r="BF118" s="42"/>
    </row>
    <row r="119" spans="1:58" x14ac:dyDescent="0.35">
      <c r="A119" s="42"/>
      <c r="BF119" s="42"/>
    </row>
    <row r="120" spans="1:58" x14ac:dyDescent="0.35">
      <c r="A120" s="42"/>
      <c r="P120" s="10"/>
      <c r="BF120" s="42"/>
    </row>
    <row r="121" spans="1:58" x14ac:dyDescent="0.35">
      <c r="A121" s="42"/>
      <c r="P121" s="10"/>
      <c r="BF121" s="42"/>
    </row>
    <row r="122" spans="1:58" x14ac:dyDescent="0.35">
      <c r="A122" s="42"/>
      <c r="BF122" s="42"/>
    </row>
    <row r="123" spans="1:58" x14ac:dyDescent="0.35">
      <c r="A123" s="42"/>
      <c r="BF123" s="42"/>
    </row>
    <row r="124" spans="1:58" x14ac:dyDescent="0.35">
      <c r="A124" s="42"/>
      <c r="P124" s="10"/>
      <c r="BF124" s="42"/>
    </row>
    <row r="125" spans="1:58" x14ac:dyDescent="0.35">
      <c r="A125" s="42"/>
      <c r="P125" s="10"/>
      <c r="BF125" s="42"/>
    </row>
    <row r="126" spans="1:58" x14ac:dyDescent="0.35">
      <c r="A126" s="42"/>
      <c r="B126" s="53" t="s">
        <v>296</v>
      </c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53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</row>
    <row r="127" spans="1:58" x14ac:dyDescent="0.35">
      <c r="A127" s="42"/>
      <c r="P127" s="10"/>
      <c r="BF127" s="42"/>
    </row>
    <row r="128" spans="1:58" x14ac:dyDescent="0.35">
      <c r="A128" s="42"/>
      <c r="P128" s="10"/>
      <c r="BF128" s="42"/>
    </row>
    <row r="129" spans="1:58" x14ac:dyDescent="0.35">
      <c r="A129" s="42"/>
      <c r="BF129" s="42"/>
    </row>
    <row r="130" spans="1:58" x14ac:dyDescent="0.35">
      <c r="A130" s="42"/>
      <c r="P130" s="10"/>
      <c r="BF130" s="42"/>
    </row>
    <row r="131" spans="1:58" ht="15" customHeight="1" x14ac:dyDescent="0.35">
      <c r="A131" s="42"/>
      <c r="BF131" s="42"/>
    </row>
    <row r="132" spans="1:58" x14ac:dyDescent="0.35">
      <c r="A132" s="42"/>
      <c r="BF132" s="42"/>
    </row>
    <row r="133" spans="1:58" x14ac:dyDescent="0.35">
      <c r="A133" s="42"/>
      <c r="BF133" s="42"/>
    </row>
    <row r="134" spans="1:58" x14ac:dyDescent="0.35">
      <c r="A134" s="42"/>
      <c r="BF134" s="42"/>
    </row>
    <row r="135" spans="1:58" x14ac:dyDescent="0.35">
      <c r="A135" s="42"/>
      <c r="P135" s="10"/>
      <c r="BF135" s="42"/>
    </row>
    <row r="136" spans="1:58" x14ac:dyDescent="0.35">
      <c r="A136" s="42"/>
      <c r="P136" s="10"/>
      <c r="BF136" s="42"/>
    </row>
    <row r="137" spans="1:58" x14ac:dyDescent="0.35">
      <c r="A137" s="42"/>
      <c r="P137" s="10"/>
      <c r="BF137" s="42"/>
    </row>
    <row r="138" spans="1:58" x14ac:dyDescent="0.35">
      <c r="A138" s="42"/>
      <c r="P138" s="10"/>
      <c r="BF138" s="42"/>
    </row>
    <row r="139" spans="1:58" x14ac:dyDescent="0.35">
      <c r="A139" s="42"/>
      <c r="P139" s="10"/>
      <c r="BF139" s="42"/>
    </row>
    <row r="140" spans="1:58" s="10" customFormat="1" x14ac:dyDescent="0.35">
      <c r="A140" s="41"/>
      <c r="BF140" s="41"/>
    </row>
    <row r="141" spans="1:58" x14ac:dyDescent="0.35">
      <c r="A141" s="42"/>
      <c r="BF141" s="42"/>
    </row>
    <row r="142" spans="1:58" x14ac:dyDescent="0.35">
      <c r="A142" s="42"/>
      <c r="BF142" s="42"/>
    </row>
    <row r="143" spans="1:58" x14ac:dyDescent="0.35">
      <c r="A143" s="42"/>
      <c r="P143" s="10"/>
      <c r="BF143" s="42"/>
    </row>
    <row r="144" spans="1:58" x14ac:dyDescent="0.35">
      <c r="A144" s="42"/>
      <c r="P144" s="10"/>
      <c r="BF144" s="42"/>
    </row>
    <row r="145" spans="1:58" x14ac:dyDescent="0.35">
      <c r="A145" s="42"/>
      <c r="P145" s="10"/>
      <c r="BF145" s="42"/>
    </row>
    <row r="146" spans="1:58" x14ac:dyDescent="0.35">
      <c r="A146" s="42"/>
      <c r="P146" s="10"/>
      <c r="BF146" s="42"/>
    </row>
    <row r="147" spans="1:58" x14ac:dyDescent="0.35">
      <c r="A147" s="42"/>
      <c r="B147" s="53" t="s">
        <v>297</v>
      </c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2"/>
    </row>
    <row r="148" spans="1:58" x14ac:dyDescent="0.35">
      <c r="A148" s="42"/>
      <c r="P148" s="10"/>
      <c r="BF148" s="42"/>
    </row>
    <row r="149" spans="1:58" x14ac:dyDescent="0.35">
      <c r="A149" s="42"/>
      <c r="P149" s="10"/>
      <c r="BF149" s="42"/>
    </row>
    <row r="150" spans="1:58" x14ac:dyDescent="0.35">
      <c r="A150" s="42"/>
      <c r="P150" s="10"/>
      <c r="BF150" s="42"/>
    </row>
    <row r="151" spans="1:58" x14ac:dyDescent="0.35">
      <c r="A151" s="42"/>
      <c r="P151" s="10"/>
      <c r="BF151" s="42"/>
    </row>
    <row r="152" spans="1:58" x14ac:dyDescent="0.35">
      <c r="A152" s="42"/>
      <c r="P152" s="10"/>
      <c r="BF152" s="42"/>
    </row>
    <row r="153" spans="1:58" x14ac:dyDescent="0.35">
      <c r="A153" s="42"/>
      <c r="P153" s="10"/>
      <c r="BF153" s="42"/>
    </row>
    <row r="154" spans="1:58" x14ac:dyDescent="0.35">
      <c r="A154" s="42"/>
      <c r="P154" s="10"/>
      <c r="BF154" s="42"/>
    </row>
    <row r="155" spans="1:58" x14ac:dyDescent="0.35">
      <c r="A155" s="42"/>
      <c r="P155" s="10"/>
      <c r="BF155" s="42"/>
    </row>
    <row r="156" spans="1:58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</row>
    <row r="157" spans="1:58" x14ac:dyDescent="0.35">
      <c r="A157" s="336" t="s">
        <v>321</v>
      </c>
    </row>
  </sheetData>
  <printOptions horizontalCentered="1"/>
  <pageMargins left="0" right="0" top="0.39" bottom="0.33" header="0" footer="0"/>
  <pageSetup paperSize="9" scale="93" fitToHeight="0" orientation="portrait" r:id="rId1"/>
  <headerFooter>
    <oddHeader>&amp;C&amp;14Project Summary Report – Construction, Testing &amp; Commissioning, Hanover &amp; Closeout Template</oddHeader>
    <oddFooter>&amp;L&amp;8EPM-KPR-TP-000008 Rev  001&amp;C&amp;8Level - 3-E - External
Electronic documents once printed, are uncontrolled and may become out-dated. Refer to ECMS for current revision.&amp;R&amp;8Page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workbookViewId="0">
      <selection activeCell="C5" sqref="C5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4" ht="26" x14ac:dyDescent="0.35">
      <c r="F1" s="61" t="s">
        <v>318</v>
      </c>
      <c r="K1" s="16"/>
      <c r="L1" s="16"/>
      <c r="M1" s="16"/>
      <c r="N1" s="16"/>
    </row>
    <row r="2" spans="1:14" ht="21" x14ac:dyDescent="0.35">
      <c r="F2" s="301" t="s">
        <v>322</v>
      </c>
      <c r="K2" s="16"/>
      <c r="L2" s="16"/>
      <c r="M2" s="16"/>
      <c r="N2" s="16"/>
    </row>
    <row r="3" spans="1:14" ht="15.5" x14ac:dyDescent="0.35">
      <c r="F3" s="51" t="s">
        <v>299</v>
      </c>
      <c r="K3" s="16"/>
      <c r="L3" s="16"/>
      <c r="M3" s="16"/>
      <c r="N3" s="16"/>
    </row>
    <row r="4" spans="1:14" x14ac:dyDescent="0.35">
      <c r="K4" s="16"/>
      <c r="L4" s="16"/>
      <c r="M4" s="16"/>
      <c r="N4" s="16"/>
    </row>
    <row r="5" spans="1:14" x14ac:dyDescent="0.35">
      <c r="K5" s="16"/>
    </row>
    <row r="6" spans="1:14" x14ac:dyDescent="0.35">
      <c r="A6" s="59" t="s">
        <v>10</v>
      </c>
      <c r="B6" s="60"/>
      <c r="C6" s="59" t="s">
        <v>140</v>
      </c>
      <c r="D6" s="60"/>
    </row>
    <row r="7" spans="1:14" x14ac:dyDescent="0.35">
      <c r="A7" s="59" t="s">
        <v>137</v>
      </c>
      <c r="B7" s="60"/>
      <c r="C7" s="59" t="s">
        <v>298</v>
      </c>
      <c r="D7" s="60"/>
    </row>
    <row r="8" spans="1:14" x14ac:dyDescent="0.35">
      <c r="A8" s="59" t="s">
        <v>323</v>
      </c>
      <c r="B8" s="60"/>
      <c r="C8" s="59" t="s">
        <v>136</v>
      </c>
      <c r="D8" s="60"/>
    </row>
    <row r="9" spans="1:14" x14ac:dyDescent="0.35">
      <c r="A9" s="59" t="s">
        <v>141</v>
      </c>
      <c r="B9" s="60"/>
      <c r="C9" s="59" t="s">
        <v>138</v>
      </c>
      <c r="D9" s="60"/>
    </row>
    <row r="10" spans="1:14" x14ac:dyDescent="0.35">
      <c r="A10" s="59" t="s">
        <v>142</v>
      </c>
      <c r="B10" s="60"/>
      <c r="C10" s="59" t="s">
        <v>143</v>
      </c>
      <c r="D10" s="60"/>
    </row>
    <row r="11" spans="1:14" x14ac:dyDescent="0.35">
      <c r="C11" s="59" t="s">
        <v>139</v>
      </c>
      <c r="D11" s="60"/>
    </row>
    <row r="12" spans="1:14" x14ac:dyDescent="0.35">
      <c r="B12" s="66"/>
      <c r="C12" s="4"/>
      <c r="D12" s="4"/>
    </row>
    <row r="13" spans="1:14" x14ac:dyDescent="0.35">
      <c r="A13" s="59"/>
      <c r="B13" s="66" t="s">
        <v>144</v>
      </c>
      <c r="C13" s="67"/>
      <c r="D13" s="67"/>
    </row>
    <row r="14" spans="1:14" x14ac:dyDescent="0.35">
      <c r="B14" s="66" t="s">
        <v>292</v>
      </c>
      <c r="C14" s="67"/>
      <c r="D14" s="67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5"/>
  <sheetViews>
    <sheetView showGridLines="0" zoomScale="85" zoomScaleNormal="85" workbookViewId="0">
      <selection activeCell="L8" sqref="L8"/>
    </sheetView>
  </sheetViews>
  <sheetFormatPr defaultRowHeight="14.5" x14ac:dyDescent="0.35"/>
  <cols>
    <col min="3" max="3" width="11.81640625" customWidth="1"/>
  </cols>
  <sheetData>
    <row r="5" spans="2:9" x14ac:dyDescent="0.35">
      <c r="B5" t="s">
        <v>147</v>
      </c>
    </row>
    <row r="6" spans="2:9" x14ac:dyDescent="0.35">
      <c r="B6" s="119" t="s">
        <v>11</v>
      </c>
      <c r="C6" s="119" t="s">
        <v>12</v>
      </c>
      <c r="D6" s="119" t="s">
        <v>13</v>
      </c>
      <c r="E6" s="119" t="s">
        <v>9</v>
      </c>
      <c r="F6" s="119" t="s">
        <v>22</v>
      </c>
      <c r="G6" s="119" t="s">
        <v>300</v>
      </c>
      <c r="H6" s="119" t="s">
        <v>146</v>
      </c>
      <c r="I6" s="120" t="s">
        <v>24</v>
      </c>
    </row>
    <row r="7" spans="2:9" x14ac:dyDescent="0.35">
      <c r="B7" s="119" t="s">
        <v>14</v>
      </c>
      <c r="C7" s="121"/>
      <c r="D7" s="122"/>
      <c r="E7" s="122"/>
      <c r="F7" s="122"/>
      <c r="G7" s="122"/>
      <c r="H7" s="122"/>
      <c r="I7" s="123"/>
    </row>
    <row r="8" spans="2:9" x14ac:dyDescent="0.35">
      <c r="B8" s="119" t="s">
        <v>145</v>
      </c>
      <c r="C8" s="121"/>
      <c r="D8" s="122"/>
      <c r="E8" s="122"/>
      <c r="F8" s="122"/>
      <c r="G8" s="122"/>
      <c r="H8" s="122"/>
      <c r="I8" s="123"/>
    </row>
    <row r="9" spans="2:9" x14ac:dyDescent="0.35">
      <c r="B9" s="119" t="s">
        <v>15</v>
      </c>
      <c r="C9" s="121"/>
      <c r="D9" s="122"/>
      <c r="E9" s="122"/>
      <c r="F9" s="122"/>
      <c r="G9" s="122"/>
      <c r="H9" s="122"/>
      <c r="I9" s="123"/>
    </row>
    <row r="10" spans="2:9" x14ac:dyDescent="0.35">
      <c r="B10" s="2"/>
      <c r="C10" s="2"/>
      <c r="D10" s="2"/>
      <c r="E10" s="2"/>
      <c r="F10" s="2"/>
      <c r="G10" s="2"/>
      <c r="H10" s="2"/>
      <c r="I10" s="2"/>
    </row>
    <row r="11" spans="2:9" x14ac:dyDescent="0.35">
      <c r="B11" t="s">
        <v>23</v>
      </c>
      <c r="I11" s="2"/>
    </row>
    <row r="12" spans="2:9" x14ac:dyDescent="0.35">
      <c r="B12" s="124" t="s">
        <v>11</v>
      </c>
      <c r="C12" s="124" t="s">
        <v>13</v>
      </c>
      <c r="D12" s="124" t="s">
        <v>9</v>
      </c>
      <c r="E12" s="124" t="s">
        <v>22</v>
      </c>
      <c r="F12" s="119" t="s">
        <v>300</v>
      </c>
      <c r="G12" s="124" t="s">
        <v>146</v>
      </c>
      <c r="H12" s="124" t="s">
        <v>157</v>
      </c>
      <c r="I12" s="120" t="s">
        <v>24</v>
      </c>
    </row>
    <row r="13" spans="2:9" x14ac:dyDescent="0.35">
      <c r="B13" s="124" t="s">
        <v>14</v>
      </c>
      <c r="C13" s="125"/>
      <c r="D13" s="125"/>
      <c r="E13" s="125"/>
      <c r="F13" s="125"/>
      <c r="G13" s="125"/>
      <c r="H13" s="125"/>
      <c r="I13" s="126"/>
    </row>
    <row r="14" spans="2:9" x14ac:dyDescent="0.35">
      <c r="B14" s="124" t="s">
        <v>145</v>
      </c>
      <c r="C14" s="125"/>
      <c r="D14" s="125"/>
      <c r="E14" s="125"/>
      <c r="F14" s="125"/>
      <c r="G14" s="125"/>
      <c r="H14" s="125"/>
      <c r="I14" s="127"/>
    </row>
    <row r="15" spans="2:9" x14ac:dyDescent="0.35">
      <c r="B15" s="124" t="s">
        <v>15</v>
      </c>
      <c r="C15" s="125"/>
      <c r="D15" s="125"/>
      <c r="E15" s="125"/>
      <c r="F15" s="125"/>
      <c r="G15" s="125"/>
      <c r="H15" s="125"/>
      <c r="I15" s="127"/>
    </row>
    <row r="16" spans="2:9" x14ac:dyDescent="0.35">
      <c r="B16" s="2"/>
      <c r="C16" s="2"/>
      <c r="D16" s="2"/>
      <c r="H16" s="2"/>
      <c r="I16" s="2"/>
    </row>
    <row r="17" spans="2:11" x14ac:dyDescent="0.35">
      <c r="B17" s="43" t="s">
        <v>21</v>
      </c>
      <c r="C17" s="2"/>
      <c r="D17" s="2"/>
      <c r="H17" s="2"/>
      <c r="I17" s="2"/>
    </row>
    <row r="18" spans="2:11" x14ac:dyDescent="0.35">
      <c r="B18" s="44" t="s">
        <v>157</v>
      </c>
      <c r="C18" s="45" t="s">
        <v>156</v>
      </c>
      <c r="D18" s="2"/>
      <c r="F18" s="44" t="s">
        <v>146</v>
      </c>
      <c r="G18" s="45" t="s">
        <v>148</v>
      </c>
      <c r="J18" s="44" t="s">
        <v>13</v>
      </c>
      <c r="K18" s="45" t="s">
        <v>16</v>
      </c>
    </row>
    <row r="19" spans="2:11" x14ac:dyDescent="0.35">
      <c r="B19" s="44" t="s">
        <v>24</v>
      </c>
      <c r="C19" s="45" t="s">
        <v>25</v>
      </c>
      <c r="D19" s="2"/>
      <c r="F19" s="44" t="s">
        <v>14</v>
      </c>
      <c r="G19" s="45" t="s">
        <v>19</v>
      </c>
      <c r="J19" s="44" t="s">
        <v>22</v>
      </c>
      <c r="K19" s="45" t="s">
        <v>18</v>
      </c>
    </row>
    <row r="20" spans="2:11" x14ac:dyDescent="0.35">
      <c r="B20" s="44" t="s">
        <v>9</v>
      </c>
      <c r="C20" s="45" t="s">
        <v>17</v>
      </c>
      <c r="D20" s="2"/>
      <c r="F20" s="44" t="s">
        <v>300</v>
      </c>
      <c r="G20" s="45" t="s">
        <v>317</v>
      </c>
      <c r="J20" s="44" t="s">
        <v>15</v>
      </c>
      <c r="K20" s="45" t="s">
        <v>20</v>
      </c>
    </row>
    <row r="21" spans="2:11" x14ac:dyDescent="0.35">
      <c r="D21" s="2"/>
    </row>
    <row r="22" spans="2:11" x14ac:dyDescent="0.35">
      <c r="D22" s="2"/>
    </row>
    <row r="23" spans="2:11" x14ac:dyDescent="0.35">
      <c r="D23" s="2"/>
    </row>
    <row r="24" spans="2:11" x14ac:dyDescent="0.35">
      <c r="D24" s="2"/>
    </row>
    <row r="25" spans="2:11" x14ac:dyDescent="0.35">
      <c r="D25" s="2"/>
    </row>
  </sheetData>
  <sortState ref="B32:D37">
    <sortCondition ref="B33:B38"/>
  </sortState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31"/>
  <sheetViews>
    <sheetView workbookViewId="0">
      <selection activeCell="B3" sqref="B3"/>
    </sheetView>
  </sheetViews>
  <sheetFormatPr defaultRowHeight="14.5" x14ac:dyDescent="0.35"/>
  <cols>
    <col min="1" max="1" width="18.26953125" bestFit="1" customWidth="1"/>
    <col min="2" max="2" width="10.1796875" bestFit="1" customWidth="1"/>
    <col min="4" max="4" width="12.7265625" bestFit="1" customWidth="1"/>
    <col min="11" max="11" width="15.1796875" customWidth="1"/>
    <col min="12" max="14" width="9.1796875" customWidth="1"/>
    <col min="19" max="19" width="31.54296875" customWidth="1"/>
    <col min="20" max="20" width="15.26953125" bestFit="1" customWidth="1"/>
    <col min="21" max="21" width="15.453125" bestFit="1" customWidth="1"/>
  </cols>
  <sheetData>
    <row r="5" spans="1:16" x14ac:dyDescent="0.35">
      <c r="A5" s="341" t="s">
        <v>53</v>
      </c>
      <c r="D5" s="341" t="s">
        <v>53</v>
      </c>
    </row>
    <row r="6" spans="1:16" x14ac:dyDescent="0.35">
      <c r="A6" s="341"/>
      <c r="B6" s="27">
        <v>42148</v>
      </c>
      <c r="D6" s="341"/>
      <c r="E6" s="27">
        <v>42148</v>
      </c>
    </row>
    <row r="7" spans="1:16" x14ac:dyDescent="0.35">
      <c r="A7" s="28"/>
      <c r="B7" s="27"/>
      <c r="D7" s="28"/>
      <c r="E7" s="27"/>
    </row>
    <row r="8" spans="1:16" x14ac:dyDescent="0.35">
      <c r="A8" s="29" t="s">
        <v>54</v>
      </c>
      <c r="B8">
        <v>0</v>
      </c>
      <c r="D8" s="29" t="s">
        <v>54</v>
      </c>
      <c r="E8">
        <v>0</v>
      </c>
    </row>
    <row r="9" spans="1:16" x14ac:dyDescent="0.35">
      <c r="A9" s="29" t="s">
        <v>149</v>
      </c>
      <c r="B9" s="26">
        <v>11</v>
      </c>
      <c r="D9" s="29" t="s">
        <v>149</v>
      </c>
      <c r="E9" s="26">
        <v>20</v>
      </c>
    </row>
    <row r="10" spans="1:16" x14ac:dyDescent="0.35">
      <c r="A10" s="29"/>
      <c r="D10" s="29"/>
    </row>
    <row r="11" spans="1:16" x14ac:dyDescent="0.35">
      <c r="A11" s="30" t="s">
        <v>56</v>
      </c>
      <c r="B11">
        <v>0</v>
      </c>
      <c r="D11" s="30" t="s">
        <v>56</v>
      </c>
      <c r="E11">
        <v>0</v>
      </c>
    </row>
    <row r="12" spans="1:16" ht="29" x14ac:dyDescent="0.35">
      <c r="A12" s="30" t="s">
        <v>150</v>
      </c>
      <c r="B12" s="26">
        <v>5</v>
      </c>
      <c r="D12" s="30" t="s">
        <v>150</v>
      </c>
      <c r="E12" s="26">
        <v>7</v>
      </c>
      <c r="K12" s="83" t="s">
        <v>128</v>
      </c>
      <c r="L12" s="84" t="s">
        <v>133</v>
      </c>
      <c r="M12" s="84" t="s">
        <v>134</v>
      </c>
      <c r="N12" s="84" t="s">
        <v>135</v>
      </c>
      <c r="O12" s="84" t="s">
        <v>132</v>
      </c>
      <c r="P12" s="84" t="s">
        <v>131</v>
      </c>
    </row>
    <row r="13" spans="1:16" x14ac:dyDescent="0.35">
      <c r="K13" s="85" t="s">
        <v>129</v>
      </c>
      <c r="L13" s="86"/>
      <c r="M13" s="86"/>
      <c r="N13" s="86"/>
      <c r="O13" s="86"/>
      <c r="P13" s="86"/>
    </row>
    <row r="14" spans="1:16" x14ac:dyDescent="0.35">
      <c r="A14" s="30" t="s">
        <v>58</v>
      </c>
      <c r="B14">
        <v>0</v>
      </c>
      <c r="D14" s="30" t="s">
        <v>58</v>
      </c>
      <c r="E14">
        <v>0</v>
      </c>
      <c r="K14" s="85" t="s">
        <v>130</v>
      </c>
      <c r="L14" s="86"/>
      <c r="M14" s="86"/>
      <c r="N14" s="86"/>
      <c r="O14" s="86"/>
      <c r="P14" s="86"/>
    </row>
    <row r="15" spans="1:16" x14ac:dyDescent="0.35">
      <c r="A15" s="30" t="s">
        <v>59</v>
      </c>
      <c r="B15" s="26">
        <f>B9+B12</f>
        <v>16</v>
      </c>
      <c r="D15" s="30" t="s">
        <v>59</v>
      </c>
      <c r="E15" s="26">
        <f>E9+E12</f>
        <v>27</v>
      </c>
    </row>
    <row r="17" spans="1:21" x14ac:dyDescent="0.35">
      <c r="A17" s="30" t="s">
        <v>151</v>
      </c>
    </row>
    <row r="18" spans="1:21" x14ac:dyDescent="0.35">
      <c r="A18" s="29" t="s">
        <v>55</v>
      </c>
      <c r="B18" s="26">
        <v>10</v>
      </c>
    </row>
    <row r="19" spans="1:21" x14ac:dyDescent="0.35">
      <c r="A19" s="30" t="s">
        <v>57</v>
      </c>
      <c r="B19" s="26">
        <v>7</v>
      </c>
    </row>
    <row r="22" spans="1:21" x14ac:dyDescent="0.35">
      <c r="S22" s="36" t="s">
        <v>112</v>
      </c>
      <c r="T22" s="37"/>
      <c r="U22" s="38"/>
    </row>
    <row r="23" spans="1:21" x14ac:dyDescent="0.35">
      <c r="S23" s="39" t="s">
        <v>98</v>
      </c>
      <c r="T23" s="40" t="s">
        <v>42</v>
      </c>
      <c r="U23" s="40" t="s">
        <v>28</v>
      </c>
    </row>
    <row r="24" spans="1:21" x14ac:dyDescent="0.35">
      <c r="S24" s="35" t="s">
        <v>99</v>
      </c>
      <c r="T24" s="34">
        <v>5</v>
      </c>
      <c r="U24" s="34">
        <v>10</v>
      </c>
    </row>
    <row r="25" spans="1:21" x14ac:dyDescent="0.35">
      <c r="S25" s="32"/>
      <c r="T25" s="33"/>
      <c r="U25" s="33"/>
    </row>
    <row r="26" spans="1:21" x14ac:dyDescent="0.35">
      <c r="S26" s="39" t="s">
        <v>104</v>
      </c>
      <c r="T26" s="40" t="s">
        <v>42</v>
      </c>
      <c r="U26" s="40" t="s">
        <v>28</v>
      </c>
    </row>
    <row r="27" spans="1:21" x14ac:dyDescent="0.35">
      <c r="S27" s="35" t="s">
        <v>99</v>
      </c>
      <c r="T27" s="34">
        <v>5</v>
      </c>
      <c r="U27" s="34">
        <v>10</v>
      </c>
    </row>
    <row r="28" spans="1:21" x14ac:dyDescent="0.35">
      <c r="S28" s="87"/>
      <c r="T28" s="88"/>
      <c r="U28" s="88"/>
    </row>
    <row r="29" spans="1:21" x14ac:dyDescent="0.35">
      <c r="S29" s="83" t="s">
        <v>97</v>
      </c>
      <c r="T29" s="89" t="s">
        <v>100</v>
      </c>
      <c r="U29" s="89" t="s">
        <v>101</v>
      </c>
    </row>
    <row r="30" spans="1:21" x14ac:dyDescent="0.35">
      <c r="S30" s="85" t="s">
        <v>102</v>
      </c>
      <c r="T30" s="86"/>
      <c r="U30" s="86"/>
    </row>
    <row r="31" spans="1:21" x14ac:dyDescent="0.35">
      <c r="S31" s="85" t="s">
        <v>103</v>
      </c>
      <c r="T31" s="86"/>
      <c r="U31" s="86"/>
    </row>
  </sheetData>
  <mergeCells count="2">
    <mergeCell ref="A5:A6"/>
    <mergeCell ref="D5:D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15" sqref="A15"/>
      <selection pane="bottomRight" activeCell="A2" sqref="A2"/>
    </sheetView>
  </sheetViews>
  <sheetFormatPr defaultRowHeight="14.5" x14ac:dyDescent="0.35"/>
  <cols>
    <col min="1" max="1" width="32.26953125" bestFit="1" customWidth="1"/>
    <col min="2" max="26" width="6.7265625" customWidth="1"/>
    <col min="27" max="30" width="14.26953125" bestFit="1" customWidth="1"/>
    <col min="31" max="34" width="13.26953125" bestFit="1" customWidth="1"/>
    <col min="35" max="42" width="14.26953125" bestFit="1" customWidth="1"/>
    <col min="43" max="43" width="13.26953125" bestFit="1" customWidth="1"/>
    <col min="44" max="44" width="13.81640625" bestFit="1" customWidth="1"/>
    <col min="45" max="45" width="11.7265625" bestFit="1" customWidth="1"/>
    <col min="46" max="46" width="27" bestFit="1" customWidth="1"/>
    <col min="47" max="47" width="3.54296875" bestFit="1" customWidth="1"/>
    <col min="48" max="48" width="27" bestFit="1" customWidth="1"/>
    <col min="49" max="49" width="18.453125" bestFit="1" customWidth="1"/>
    <col min="50" max="51" width="19.26953125" bestFit="1" customWidth="1"/>
  </cols>
  <sheetData>
    <row r="5" spans="1:26" x14ac:dyDescent="0.35">
      <c r="B5" s="25" t="s">
        <v>154</v>
      </c>
    </row>
    <row r="6" spans="1:26" x14ac:dyDescent="0.35">
      <c r="B6" s="24">
        <v>42917</v>
      </c>
      <c r="C6" s="24">
        <v>42948</v>
      </c>
      <c r="D6" s="24">
        <v>42979</v>
      </c>
      <c r="E6" s="24">
        <v>43009</v>
      </c>
      <c r="F6" s="24">
        <v>43040</v>
      </c>
      <c r="G6" s="24">
        <v>43070</v>
      </c>
      <c r="H6" s="24">
        <v>43101</v>
      </c>
      <c r="I6" s="24">
        <v>43132</v>
      </c>
      <c r="J6" s="24">
        <v>43160</v>
      </c>
      <c r="K6" s="24">
        <v>43191</v>
      </c>
      <c r="L6" s="24">
        <v>43221</v>
      </c>
      <c r="M6" s="24">
        <v>43252</v>
      </c>
      <c r="N6" s="24">
        <v>43282</v>
      </c>
      <c r="O6" s="24">
        <v>43313</v>
      </c>
      <c r="P6" s="24">
        <v>43344</v>
      </c>
      <c r="Q6" s="24">
        <v>43374</v>
      </c>
      <c r="R6" s="24">
        <v>43405</v>
      </c>
      <c r="S6" s="24">
        <v>43435</v>
      </c>
      <c r="T6" s="23" t="s">
        <v>41</v>
      </c>
      <c r="U6" s="22" t="s">
        <v>40</v>
      </c>
      <c r="V6" s="22" t="s">
        <v>39</v>
      </c>
      <c r="W6" s="22" t="s">
        <v>38</v>
      </c>
      <c r="X6" s="22" t="s">
        <v>37</v>
      </c>
      <c r="Y6" s="22" t="s">
        <v>36</v>
      </c>
      <c r="Z6" s="21" t="s">
        <v>35</v>
      </c>
    </row>
    <row r="7" spans="1:26" x14ac:dyDescent="0.35">
      <c r="A7" t="s">
        <v>42</v>
      </c>
      <c r="B7" s="69">
        <v>0</v>
      </c>
      <c r="C7" s="70">
        <v>1.86934805441017E-2</v>
      </c>
      <c r="D7" s="70">
        <v>0.03</v>
      </c>
      <c r="E7" s="71">
        <v>0.05</v>
      </c>
      <c r="F7" s="70">
        <v>8.5000000000000006E-2</v>
      </c>
      <c r="G7" s="71">
        <v>0.125</v>
      </c>
      <c r="H7" s="72">
        <v>0.15</v>
      </c>
      <c r="I7" s="73">
        <v>0.17499999999999999</v>
      </c>
      <c r="J7" s="73">
        <v>0.19999999999999998</v>
      </c>
      <c r="K7" s="73">
        <v>0.22499999999999998</v>
      </c>
      <c r="L7" s="73">
        <v>0.24999999999999997</v>
      </c>
      <c r="M7" s="73">
        <v>0.27499999999999997</v>
      </c>
      <c r="N7" s="73">
        <v>0.3</v>
      </c>
      <c r="O7" s="73">
        <v>0.32500000000000001</v>
      </c>
      <c r="P7" s="73">
        <v>0.35000000000000003</v>
      </c>
      <c r="Q7" s="73">
        <v>0.37500000000000006</v>
      </c>
      <c r="R7" s="73">
        <v>0.40000000000000008</v>
      </c>
      <c r="S7" s="74">
        <v>0.42499999999999999</v>
      </c>
      <c r="T7" s="20">
        <v>0.72499999999999998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1</v>
      </c>
    </row>
    <row r="8" spans="1:26" x14ac:dyDescent="0.35">
      <c r="A8" t="s">
        <v>155</v>
      </c>
      <c r="B8" s="69"/>
      <c r="C8" s="70"/>
      <c r="D8" s="70"/>
      <c r="E8" s="71">
        <v>4.0590667563940995E-2</v>
      </c>
      <c r="F8" s="70">
        <v>6.0894125451950415E-2</v>
      </c>
      <c r="G8" s="71">
        <v>8.1197583339959828E-2</v>
      </c>
      <c r="H8" s="72">
        <v>0.10150104122796924</v>
      </c>
      <c r="I8" s="73">
        <v>0.12180449911597865</v>
      </c>
      <c r="J8" s="73">
        <v>0.14210795700398807</v>
      </c>
      <c r="K8" s="73">
        <v>0.16241141489199748</v>
      </c>
      <c r="L8" s="73">
        <v>0.19</v>
      </c>
      <c r="M8" s="73">
        <v>0.22</v>
      </c>
      <c r="N8" s="73">
        <v>0.25</v>
      </c>
      <c r="O8" s="73">
        <v>0.28000000000000003</v>
      </c>
      <c r="P8" s="73">
        <v>0.32</v>
      </c>
      <c r="Q8" s="73">
        <v>0.35</v>
      </c>
      <c r="R8" s="73">
        <v>0.38</v>
      </c>
      <c r="S8" s="74">
        <v>0.41</v>
      </c>
      <c r="T8" s="20"/>
      <c r="U8" s="20"/>
      <c r="V8" s="20"/>
      <c r="W8" s="20"/>
      <c r="X8" s="20"/>
      <c r="Y8" s="20"/>
      <c r="Z8" s="20"/>
    </row>
    <row r="9" spans="1:26" x14ac:dyDescent="0.35">
      <c r="A9" t="s">
        <v>28</v>
      </c>
      <c r="B9" s="71">
        <v>0</v>
      </c>
      <c r="C9" s="71">
        <v>1.3307796547730054E-2</v>
      </c>
      <c r="D9" s="71">
        <v>2.0287209675931575E-2</v>
      </c>
      <c r="E9" s="71">
        <v>4.0590667563940995E-2</v>
      </c>
      <c r="F9" s="70"/>
      <c r="G9" s="71"/>
      <c r="H9" s="72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  <c r="T9" s="20">
        <v>0.72499999999999998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7"/>
  <sheetViews>
    <sheetView zoomScale="55" zoomScaleNormal="55" workbookViewId="0">
      <selection activeCell="A4" sqref="A4"/>
    </sheetView>
  </sheetViews>
  <sheetFormatPr defaultRowHeight="14.5" x14ac:dyDescent="0.35"/>
  <cols>
    <col min="1" max="1" width="101.26953125" customWidth="1"/>
    <col min="2" max="4" width="20.26953125" bestFit="1" customWidth="1"/>
    <col min="5" max="5" width="15.7265625" bestFit="1" customWidth="1"/>
    <col min="6" max="6" width="40" customWidth="1"/>
  </cols>
  <sheetData>
    <row r="7" spans="1:6" ht="52" x14ac:dyDescent="0.35">
      <c r="A7" s="115" t="s">
        <v>43</v>
      </c>
      <c r="B7" s="115" t="s">
        <v>44</v>
      </c>
      <c r="C7" s="115" t="s">
        <v>152</v>
      </c>
      <c r="D7" s="115" t="s">
        <v>83</v>
      </c>
      <c r="E7" s="115" t="s">
        <v>60</v>
      </c>
      <c r="F7" s="115" t="s">
        <v>301</v>
      </c>
    </row>
    <row r="8" spans="1:6" ht="30" customHeight="1" x14ac:dyDescent="0.35">
      <c r="A8" s="116" t="s">
        <v>45</v>
      </c>
      <c r="B8" s="117">
        <v>42807</v>
      </c>
      <c r="C8" s="117">
        <v>42807</v>
      </c>
      <c r="D8" s="117">
        <v>42862</v>
      </c>
      <c r="E8" s="118">
        <f t="shared" ref="E8:E16" si="0">IF(D8=0," ",D8-B8)</f>
        <v>55</v>
      </c>
      <c r="F8" s="117"/>
    </row>
    <row r="9" spans="1:6" ht="30" customHeight="1" x14ac:dyDescent="0.35">
      <c r="A9" s="116" t="s">
        <v>46</v>
      </c>
      <c r="B9" s="117">
        <v>42814</v>
      </c>
      <c r="C9" s="117">
        <v>42814</v>
      </c>
      <c r="D9" s="117">
        <v>42885</v>
      </c>
      <c r="E9" s="118">
        <f t="shared" si="0"/>
        <v>71</v>
      </c>
      <c r="F9" s="117"/>
    </row>
    <row r="10" spans="1:6" ht="30" customHeight="1" x14ac:dyDescent="0.35">
      <c r="A10" s="116" t="s">
        <v>153</v>
      </c>
      <c r="B10" s="117">
        <v>42840</v>
      </c>
      <c r="C10" s="117">
        <v>42840</v>
      </c>
      <c r="D10" s="117">
        <v>42870</v>
      </c>
      <c r="E10" s="118">
        <f t="shared" si="0"/>
        <v>30</v>
      </c>
      <c r="F10" s="117"/>
    </row>
    <row r="11" spans="1:6" ht="30" customHeight="1" x14ac:dyDescent="0.35">
      <c r="A11" s="116" t="s">
        <v>47</v>
      </c>
      <c r="B11" s="117">
        <v>42822</v>
      </c>
      <c r="C11" s="117">
        <v>42822</v>
      </c>
      <c r="D11" s="117"/>
      <c r="E11" s="118" t="str">
        <f t="shared" si="0"/>
        <v xml:space="preserve"> </v>
      </c>
      <c r="F11" s="117"/>
    </row>
    <row r="12" spans="1:6" ht="30" customHeight="1" x14ac:dyDescent="0.35">
      <c r="A12" s="116" t="s">
        <v>48</v>
      </c>
      <c r="B12" s="117">
        <v>42812</v>
      </c>
      <c r="C12" s="117">
        <v>42812</v>
      </c>
      <c r="D12" s="117"/>
      <c r="E12" s="118" t="str">
        <f t="shared" si="0"/>
        <v xml:space="preserve"> </v>
      </c>
      <c r="F12" s="117"/>
    </row>
    <row r="13" spans="1:6" ht="30" customHeight="1" x14ac:dyDescent="0.35">
      <c r="A13" s="116" t="s">
        <v>49</v>
      </c>
      <c r="B13" s="117">
        <v>42814</v>
      </c>
      <c r="C13" s="117">
        <v>42814</v>
      </c>
      <c r="D13" s="117"/>
      <c r="E13" s="118" t="str">
        <f t="shared" si="0"/>
        <v xml:space="preserve"> </v>
      </c>
      <c r="F13" s="117"/>
    </row>
    <row r="14" spans="1:6" ht="30" customHeight="1" x14ac:dyDescent="0.35">
      <c r="A14" s="116" t="s">
        <v>50</v>
      </c>
      <c r="B14" s="117">
        <v>42804</v>
      </c>
      <c r="C14" s="117">
        <v>42804</v>
      </c>
      <c r="D14" s="117">
        <v>42806</v>
      </c>
      <c r="E14" s="118">
        <f t="shared" si="0"/>
        <v>2</v>
      </c>
      <c r="F14" s="117"/>
    </row>
    <row r="15" spans="1:6" ht="30" customHeight="1" x14ac:dyDescent="0.35">
      <c r="A15" s="116" t="s">
        <v>51</v>
      </c>
      <c r="B15" s="117">
        <v>42804</v>
      </c>
      <c r="C15" s="117">
        <v>42804</v>
      </c>
      <c r="D15" s="117">
        <v>42814</v>
      </c>
      <c r="E15" s="118">
        <f t="shared" si="0"/>
        <v>10</v>
      </c>
      <c r="F15" s="117"/>
    </row>
    <row r="16" spans="1:6" ht="30" customHeight="1" x14ac:dyDescent="0.35">
      <c r="A16" s="116" t="s">
        <v>52</v>
      </c>
      <c r="B16" s="117">
        <v>42139</v>
      </c>
      <c r="C16" s="117">
        <v>42139</v>
      </c>
      <c r="D16" s="117"/>
      <c r="E16" s="118" t="str">
        <f t="shared" si="0"/>
        <v xml:space="preserve"> </v>
      </c>
      <c r="F16" s="117"/>
    </row>
    <row r="17" ht="42.75" customHeight="1" x14ac:dyDescent="0.35"/>
  </sheetData>
  <conditionalFormatting sqref="E8:E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Z18"/>
  <sheetViews>
    <sheetView workbookViewId="0">
      <selection activeCell="B3" sqref="B3"/>
    </sheetView>
  </sheetViews>
  <sheetFormatPr defaultRowHeight="14.5" x14ac:dyDescent="0.35"/>
  <cols>
    <col min="1" max="1" width="3.1796875" customWidth="1"/>
    <col min="2" max="2" width="23.54296875" bestFit="1" customWidth="1"/>
    <col min="3" max="5" width="9.453125" bestFit="1" customWidth="1"/>
    <col min="6" max="8" width="9.54296875" bestFit="1" customWidth="1"/>
    <col min="9" max="11" width="10" bestFit="1" customWidth="1"/>
    <col min="12" max="13" width="9.54296875" bestFit="1" customWidth="1"/>
    <col min="14" max="26" width="10.54296875" bestFit="1" customWidth="1"/>
  </cols>
  <sheetData>
    <row r="5" spans="2:26" x14ac:dyDescent="0.35">
      <c r="B5" s="6" t="s">
        <v>26</v>
      </c>
      <c r="C5" s="65">
        <v>42522</v>
      </c>
      <c r="D5" s="65">
        <v>42552</v>
      </c>
      <c r="E5" s="65">
        <v>42583</v>
      </c>
      <c r="F5" s="65">
        <v>42614</v>
      </c>
      <c r="G5" s="65">
        <v>42644</v>
      </c>
      <c r="H5" s="65">
        <v>42675</v>
      </c>
      <c r="I5" s="65">
        <v>42705</v>
      </c>
      <c r="J5" s="65">
        <v>42736</v>
      </c>
      <c r="K5" s="65">
        <v>42767</v>
      </c>
      <c r="L5" s="65">
        <v>42795</v>
      </c>
      <c r="M5" s="65">
        <v>42826</v>
      </c>
      <c r="N5" s="65">
        <v>42856</v>
      </c>
      <c r="O5" s="65">
        <v>42887</v>
      </c>
      <c r="P5" s="65">
        <v>42917</v>
      </c>
      <c r="Q5" s="65">
        <v>42948</v>
      </c>
      <c r="R5" s="65">
        <v>42979</v>
      </c>
      <c r="S5" s="65">
        <v>43009</v>
      </c>
      <c r="T5" s="65">
        <v>43040</v>
      </c>
      <c r="U5" s="65">
        <v>43070</v>
      </c>
      <c r="V5" s="65">
        <v>43101</v>
      </c>
      <c r="W5" s="65">
        <v>43132</v>
      </c>
      <c r="X5" s="65">
        <v>43160</v>
      </c>
      <c r="Y5" s="65">
        <v>43191</v>
      </c>
      <c r="Z5" s="65">
        <v>43221</v>
      </c>
    </row>
    <row r="6" spans="2:26" x14ac:dyDescent="0.35">
      <c r="B6" s="4" t="s">
        <v>314</v>
      </c>
      <c r="C6" s="12">
        <v>5</v>
      </c>
      <c r="D6" s="12">
        <v>5</v>
      </c>
      <c r="E6" s="12">
        <v>8</v>
      </c>
      <c r="F6" s="12">
        <v>8</v>
      </c>
      <c r="G6" s="12">
        <v>10</v>
      </c>
      <c r="H6" s="12">
        <v>15</v>
      </c>
      <c r="I6" s="12">
        <v>20</v>
      </c>
      <c r="J6" s="12">
        <v>20</v>
      </c>
      <c r="K6" s="12">
        <v>25</v>
      </c>
      <c r="L6" s="12">
        <v>30</v>
      </c>
      <c r="M6" s="5">
        <v>35</v>
      </c>
      <c r="N6" s="5">
        <v>35</v>
      </c>
      <c r="O6" s="5">
        <v>40</v>
      </c>
      <c r="P6" s="5">
        <v>45</v>
      </c>
      <c r="Q6" s="5">
        <v>45</v>
      </c>
      <c r="R6" s="5">
        <v>50</v>
      </c>
      <c r="S6" s="5">
        <v>50</v>
      </c>
      <c r="T6" s="5">
        <v>50</v>
      </c>
      <c r="U6" s="5">
        <v>50</v>
      </c>
      <c r="V6" s="5">
        <v>50</v>
      </c>
      <c r="W6" s="5">
        <v>50</v>
      </c>
      <c r="X6" s="5">
        <v>40</v>
      </c>
      <c r="Y6" s="5">
        <v>30</v>
      </c>
      <c r="Z6" s="5">
        <v>10</v>
      </c>
    </row>
    <row r="7" spans="2:26" x14ac:dyDescent="0.35">
      <c r="B7" s="4" t="s">
        <v>315</v>
      </c>
      <c r="C7" s="12">
        <v>2</v>
      </c>
      <c r="D7" s="12">
        <v>2</v>
      </c>
      <c r="E7" s="12">
        <v>3</v>
      </c>
      <c r="F7" s="12">
        <v>3</v>
      </c>
      <c r="G7" s="12">
        <v>8</v>
      </c>
      <c r="H7" s="12">
        <v>8</v>
      </c>
      <c r="I7" s="12">
        <v>10</v>
      </c>
      <c r="J7" s="12">
        <v>20</v>
      </c>
      <c r="K7" s="12">
        <v>25</v>
      </c>
      <c r="L7" s="12">
        <v>30</v>
      </c>
      <c r="M7" s="5">
        <v>35</v>
      </c>
      <c r="N7" s="5">
        <v>50</v>
      </c>
      <c r="O7" s="5">
        <v>50</v>
      </c>
      <c r="P7" s="5">
        <v>50</v>
      </c>
      <c r="Q7" s="5">
        <v>50</v>
      </c>
      <c r="R7" s="5">
        <v>50</v>
      </c>
      <c r="S7" s="5">
        <v>50</v>
      </c>
      <c r="T7" s="5">
        <v>50</v>
      </c>
      <c r="U7" s="5">
        <v>50</v>
      </c>
      <c r="V7" s="5">
        <v>50</v>
      </c>
      <c r="W7" s="5">
        <v>50</v>
      </c>
      <c r="X7" s="5">
        <v>50</v>
      </c>
      <c r="Y7" s="5">
        <v>30</v>
      </c>
      <c r="Z7" s="5">
        <v>10</v>
      </c>
    </row>
    <row r="8" spans="2:26" ht="15" thickBot="1" x14ac:dyDescent="0.4">
      <c r="B8" s="7" t="s">
        <v>316</v>
      </c>
      <c r="C8" s="13">
        <v>2</v>
      </c>
      <c r="D8" s="13">
        <v>2</v>
      </c>
      <c r="E8" s="13">
        <v>3</v>
      </c>
      <c r="F8" s="13">
        <v>3</v>
      </c>
      <c r="G8" s="13">
        <v>8</v>
      </c>
      <c r="H8" s="13">
        <v>8</v>
      </c>
      <c r="I8" s="13">
        <v>10</v>
      </c>
      <c r="J8" s="13">
        <v>20</v>
      </c>
      <c r="K8" s="13">
        <v>25</v>
      </c>
      <c r="L8" s="13">
        <v>30</v>
      </c>
      <c r="M8" s="13">
        <v>35</v>
      </c>
      <c r="N8" s="13">
        <v>50</v>
      </c>
      <c r="O8" s="13">
        <v>50</v>
      </c>
      <c r="P8" s="13">
        <v>50</v>
      </c>
      <c r="Q8" s="13">
        <v>50</v>
      </c>
      <c r="R8" s="13">
        <v>50</v>
      </c>
      <c r="S8" s="13">
        <v>50</v>
      </c>
      <c r="T8" s="13"/>
      <c r="U8" s="13"/>
      <c r="V8" s="13"/>
      <c r="W8" s="13"/>
      <c r="X8" s="13"/>
      <c r="Y8" s="13"/>
      <c r="Z8" s="13"/>
    </row>
    <row r="9" spans="2:26" ht="15" thickTop="1" x14ac:dyDescent="0.35"/>
    <row r="10" spans="2:26" x14ac:dyDescent="0.35">
      <c r="C10" s="17">
        <v>48</v>
      </c>
    </row>
    <row r="11" spans="2:26" x14ac:dyDescent="0.35">
      <c r="B11" s="6" t="s">
        <v>30</v>
      </c>
      <c r="C11" s="65">
        <f>C5</f>
        <v>42522</v>
      </c>
      <c r="D11" s="65">
        <f t="shared" ref="D11:Z11" si="0">D5</f>
        <v>42552</v>
      </c>
      <c r="E11" s="65">
        <f t="shared" si="0"/>
        <v>42583</v>
      </c>
      <c r="F11" s="65">
        <f t="shared" si="0"/>
        <v>42614</v>
      </c>
      <c r="G11" s="65">
        <f t="shared" si="0"/>
        <v>42644</v>
      </c>
      <c r="H11" s="65">
        <f t="shared" si="0"/>
        <v>42675</v>
      </c>
      <c r="I11" s="65">
        <f t="shared" si="0"/>
        <v>42705</v>
      </c>
      <c r="J11" s="65">
        <f t="shared" si="0"/>
        <v>42736</v>
      </c>
      <c r="K11" s="65">
        <f t="shared" si="0"/>
        <v>42767</v>
      </c>
      <c r="L11" s="65">
        <f t="shared" si="0"/>
        <v>42795</v>
      </c>
      <c r="M11" s="65">
        <f t="shared" si="0"/>
        <v>42826</v>
      </c>
      <c r="N11" s="65">
        <f t="shared" si="0"/>
        <v>42856</v>
      </c>
      <c r="O11" s="65">
        <f t="shared" si="0"/>
        <v>42887</v>
      </c>
      <c r="P11" s="65">
        <f t="shared" si="0"/>
        <v>42917</v>
      </c>
      <c r="Q11" s="65">
        <f t="shared" si="0"/>
        <v>42948</v>
      </c>
      <c r="R11" s="65">
        <f t="shared" si="0"/>
        <v>42979</v>
      </c>
      <c r="S11" s="65">
        <f t="shared" si="0"/>
        <v>43009</v>
      </c>
      <c r="T11" s="65">
        <f t="shared" si="0"/>
        <v>43040</v>
      </c>
      <c r="U11" s="65">
        <f t="shared" si="0"/>
        <v>43070</v>
      </c>
      <c r="V11" s="65">
        <f t="shared" si="0"/>
        <v>43101</v>
      </c>
      <c r="W11" s="65">
        <f t="shared" si="0"/>
        <v>43132</v>
      </c>
      <c r="X11" s="65">
        <f t="shared" si="0"/>
        <v>43160</v>
      </c>
      <c r="Y11" s="65">
        <f t="shared" si="0"/>
        <v>43191</v>
      </c>
      <c r="Z11" s="65">
        <f t="shared" si="0"/>
        <v>43221</v>
      </c>
    </row>
    <row r="12" spans="2:26" x14ac:dyDescent="0.35">
      <c r="B12" s="4" t="s">
        <v>27</v>
      </c>
      <c r="C12" s="18">
        <f>C6*$C$10</f>
        <v>240</v>
      </c>
      <c r="D12" s="18">
        <f t="shared" ref="D12:Z12" si="1">D6*$C$10</f>
        <v>240</v>
      </c>
      <c r="E12" s="18">
        <f t="shared" si="1"/>
        <v>384</v>
      </c>
      <c r="F12" s="18">
        <f t="shared" si="1"/>
        <v>384</v>
      </c>
      <c r="G12" s="18">
        <f t="shared" si="1"/>
        <v>480</v>
      </c>
      <c r="H12" s="18">
        <f t="shared" si="1"/>
        <v>720</v>
      </c>
      <c r="I12" s="18">
        <f t="shared" si="1"/>
        <v>960</v>
      </c>
      <c r="J12" s="18">
        <f t="shared" si="1"/>
        <v>960</v>
      </c>
      <c r="K12" s="18">
        <f t="shared" si="1"/>
        <v>1200</v>
      </c>
      <c r="L12" s="18">
        <f t="shared" si="1"/>
        <v>1440</v>
      </c>
      <c r="M12" s="18">
        <f t="shared" si="1"/>
        <v>1680</v>
      </c>
      <c r="N12" s="18">
        <f t="shared" si="1"/>
        <v>1680</v>
      </c>
      <c r="O12" s="18">
        <f t="shared" si="1"/>
        <v>1920</v>
      </c>
      <c r="P12" s="18">
        <f t="shared" si="1"/>
        <v>2160</v>
      </c>
      <c r="Q12" s="18">
        <f t="shared" si="1"/>
        <v>2160</v>
      </c>
      <c r="R12" s="18">
        <f t="shared" si="1"/>
        <v>2400</v>
      </c>
      <c r="S12" s="18">
        <f t="shared" si="1"/>
        <v>2400</v>
      </c>
      <c r="T12" s="18">
        <f t="shared" si="1"/>
        <v>2400</v>
      </c>
      <c r="U12" s="18">
        <f t="shared" si="1"/>
        <v>2400</v>
      </c>
      <c r="V12" s="18">
        <f t="shared" si="1"/>
        <v>2400</v>
      </c>
      <c r="W12" s="18">
        <f t="shared" si="1"/>
        <v>2400</v>
      </c>
      <c r="X12" s="18">
        <f t="shared" si="1"/>
        <v>1920</v>
      </c>
      <c r="Y12" s="18">
        <f t="shared" si="1"/>
        <v>1440</v>
      </c>
      <c r="Z12" s="18">
        <f t="shared" si="1"/>
        <v>480</v>
      </c>
    </row>
    <row r="13" spans="2:26" x14ac:dyDescent="0.35">
      <c r="B13" s="4" t="s">
        <v>31</v>
      </c>
      <c r="C13" s="18">
        <f>SUM($C$12:C12)</f>
        <v>240</v>
      </c>
      <c r="D13" s="18">
        <f>SUM($C$12:D12)</f>
        <v>480</v>
      </c>
      <c r="E13" s="18">
        <f>SUM($C$12:E12)</f>
        <v>864</v>
      </c>
      <c r="F13" s="18">
        <f>SUM($C$12:F12)</f>
        <v>1248</v>
      </c>
      <c r="G13" s="18">
        <f>SUM($C$12:G12)</f>
        <v>1728</v>
      </c>
      <c r="H13" s="18">
        <f>SUM($C$12:H12)</f>
        <v>2448</v>
      </c>
      <c r="I13" s="18">
        <f>SUM($C$12:I12)</f>
        <v>3408</v>
      </c>
      <c r="J13" s="18">
        <f>SUM($C$12:J12)</f>
        <v>4368</v>
      </c>
      <c r="K13" s="18">
        <f>SUM($C$12:K12)</f>
        <v>5568</v>
      </c>
      <c r="L13" s="18">
        <f>SUM($C$12:L12)</f>
        <v>7008</v>
      </c>
      <c r="M13" s="18">
        <f>SUM($C$12:M12)</f>
        <v>8688</v>
      </c>
      <c r="N13" s="18">
        <f>SUM($C$12:N12)</f>
        <v>10368</v>
      </c>
      <c r="O13" s="18">
        <f>SUM($C$12:O12)</f>
        <v>12288</v>
      </c>
      <c r="P13" s="18">
        <f>SUM($C$12:P12)</f>
        <v>14448</v>
      </c>
      <c r="Q13" s="18">
        <f>SUM($C$12:Q12)</f>
        <v>16608</v>
      </c>
      <c r="R13" s="18">
        <f>SUM($C$12:R12)</f>
        <v>19008</v>
      </c>
      <c r="S13" s="18">
        <f>SUM($C$12:S12)</f>
        <v>21408</v>
      </c>
      <c r="T13" s="18">
        <f>SUM($C$12:T12)</f>
        <v>23808</v>
      </c>
      <c r="U13" s="18">
        <f>SUM($C$12:U12)</f>
        <v>26208</v>
      </c>
      <c r="V13" s="18">
        <f>SUM($C$12:V12)</f>
        <v>28608</v>
      </c>
      <c r="W13" s="18">
        <f>SUM($C$12:W12)</f>
        <v>31008</v>
      </c>
      <c r="X13" s="18">
        <f>SUM($C$12:X12)</f>
        <v>32928</v>
      </c>
      <c r="Y13" s="18">
        <f>SUM($C$12:Y12)</f>
        <v>34368</v>
      </c>
      <c r="Z13" s="18">
        <f>SUM($C$12:Z12)</f>
        <v>34848</v>
      </c>
    </row>
    <row r="14" spans="2:26" x14ac:dyDescent="0.35">
      <c r="B14" s="4" t="s">
        <v>29</v>
      </c>
      <c r="C14" s="18">
        <f>C7*$C$10</f>
        <v>96</v>
      </c>
      <c r="D14" s="18">
        <f t="shared" ref="D14:S14" si="2">D7*$C$10</f>
        <v>96</v>
      </c>
      <c r="E14" s="18">
        <f t="shared" si="2"/>
        <v>144</v>
      </c>
      <c r="F14" s="18">
        <f t="shared" si="2"/>
        <v>144</v>
      </c>
      <c r="G14" s="18">
        <f t="shared" si="2"/>
        <v>384</v>
      </c>
      <c r="H14" s="18">
        <f t="shared" si="2"/>
        <v>384</v>
      </c>
      <c r="I14" s="18">
        <f t="shared" si="2"/>
        <v>480</v>
      </c>
      <c r="J14" s="18">
        <f t="shared" si="2"/>
        <v>960</v>
      </c>
      <c r="K14" s="18">
        <f t="shared" si="2"/>
        <v>1200</v>
      </c>
      <c r="L14" s="18">
        <f t="shared" si="2"/>
        <v>1440</v>
      </c>
      <c r="M14" s="18">
        <f t="shared" si="2"/>
        <v>1680</v>
      </c>
      <c r="N14" s="18">
        <f t="shared" si="2"/>
        <v>2400</v>
      </c>
      <c r="O14" s="18">
        <f t="shared" si="2"/>
        <v>2400</v>
      </c>
      <c r="P14" s="18">
        <f t="shared" si="2"/>
        <v>2400</v>
      </c>
      <c r="Q14" s="18">
        <f t="shared" si="2"/>
        <v>2400</v>
      </c>
      <c r="R14" s="18">
        <f t="shared" si="2"/>
        <v>2400</v>
      </c>
      <c r="S14" s="18">
        <f t="shared" si="2"/>
        <v>2400</v>
      </c>
      <c r="T14" s="18">
        <f>T7*$C$10*0.6</f>
        <v>1440</v>
      </c>
      <c r="U14" s="18">
        <f t="shared" ref="U14:Z14" si="3">U7*$C$10*0.6</f>
        <v>1440</v>
      </c>
      <c r="V14" s="18">
        <f t="shared" si="3"/>
        <v>1440</v>
      </c>
      <c r="W14" s="18">
        <f t="shared" si="3"/>
        <v>1440</v>
      </c>
      <c r="X14" s="18">
        <f t="shared" si="3"/>
        <v>1440</v>
      </c>
      <c r="Y14" s="18">
        <f t="shared" si="3"/>
        <v>864</v>
      </c>
      <c r="Z14" s="18">
        <f t="shared" si="3"/>
        <v>288</v>
      </c>
    </row>
    <row r="15" spans="2:26" x14ac:dyDescent="0.35">
      <c r="B15" s="4" t="s">
        <v>32</v>
      </c>
      <c r="C15" s="18">
        <f>SUM($C$14:C14)</f>
        <v>96</v>
      </c>
      <c r="D15" s="18">
        <f>SUM($C$14:D14)</f>
        <v>192</v>
      </c>
      <c r="E15" s="18">
        <f>SUM($C$14:E14)</f>
        <v>336</v>
      </c>
      <c r="F15" s="18">
        <f>SUM($C$14:F14)</f>
        <v>480</v>
      </c>
      <c r="G15" s="18">
        <f>SUM($C$14:G14)</f>
        <v>864</v>
      </c>
      <c r="H15" s="18">
        <f>SUM($C$14:H14)</f>
        <v>1248</v>
      </c>
      <c r="I15" s="18">
        <f>SUM($C$14:I14)</f>
        <v>1728</v>
      </c>
      <c r="J15" s="18">
        <f>SUM($C$14:J14)</f>
        <v>2688</v>
      </c>
      <c r="K15" s="18">
        <f>SUM($C$14:K14)</f>
        <v>3888</v>
      </c>
      <c r="L15" s="18">
        <f>SUM($C$14:L14)</f>
        <v>5328</v>
      </c>
      <c r="M15" s="18">
        <f>SUM($C$14:M14)</f>
        <v>7008</v>
      </c>
      <c r="N15" s="18">
        <f>SUM($C$14:N14)</f>
        <v>9408</v>
      </c>
      <c r="O15" s="18">
        <f>SUM($C$14:O14)</f>
        <v>11808</v>
      </c>
      <c r="P15" s="18">
        <f>SUM($C$14:P14)</f>
        <v>14208</v>
      </c>
      <c r="Q15" s="18">
        <f>SUM($C$14:Q14)</f>
        <v>16608</v>
      </c>
      <c r="R15" s="18">
        <f>SUM($C$14:R14)</f>
        <v>19008</v>
      </c>
      <c r="S15" s="18">
        <f>SUM($C$14:S14)</f>
        <v>21408</v>
      </c>
      <c r="T15" s="18">
        <f>SUM($C$14:T14)</f>
        <v>22848</v>
      </c>
      <c r="U15" s="18">
        <f>SUM($C$14:U14)</f>
        <v>24288</v>
      </c>
      <c r="V15" s="18">
        <f>SUM($C$14:V14)</f>
        <v>25728</v>
      </c>
      <c r="W15" s="18">
        <f>SUM($C$14:W14)</f>
        <v>27168</v>
      </c>
      <c r="X15" s="18">
        <f>SUM($C$14:X14)</f>
        <v>28608</v>
      </c>
      <c r="Y15" s="18">
        <f>SUM($C$14:Y14)</f>
        <v>29472</v>
      </c>
      <c r="Z15" s="18">
        <f>SUM($C$14:Z14)</f>
        <v>29760</v>
      </c>
    </row>
    <row r="16" spans="2:26" x14ac:dyDescent="0.35">
      <c r="B16" s="4" t="s">
        <v>28</v>
      </c>
      <c r="C16" s="18">
        <f>C8*$C$10</f>
        <v>96</v>
      </c>
      <c r="D16" s="18">
        <f t="shared" ref="D16:S16" si="4">D8*$C$10</f>
        <v>96</v>
      </c>
      <c r="E16" s="18">
        <f t="shared" si="4"/>
        <v>144</v>
      </c>
      <c r="F16" s="18">
        <f t="shared" si="4"/>
        <v>144</v>
      </c>
      <c r="G16" s="18">
        <f t="shared" si="4"/>
        <v>384</v>
      </c>
      <c r="H16" s="18">
        <f t="shared" si="4"/>
        <v>384</v>
      </c>
      <c r="I16" s="18">
        <f t="shared" si="4"/>
        <v>480</v>
      </c>
      <c r="J16" s="18">
        <f t="shared" si="4"/>
        <v>960</v>
      </c>
      <c r="K16" s="18">
        <f t="shared" si="4"/>
        <v>1200</v>
      </c>
      <c r="L16" s="18">
        <f t="shared" si="4"/>
        <v>1440</v>
      </c>
      <c r="M16" s="18">
        <f t="shared" si="4"/>
        <v>1680</v>
      </c>
      <c r="N16" s="18">
        <f t="shared" si="4"/>
        <v>2400</v>
      </c>
      <c r="O16" s="18">
        <f t="shared" si="4"/>
        <v>2400</v>
      </c>
      <c r="P16" s="18">
        <f t="shared" si="4"/>
        <v>2400</v>
      </c>
      <c r="Q16" s="18">
        <f t="shared" si="4"/>
        <v>2400</v>
      </c>
      <c r="R16" s="18">
        <f t="shared" si="4"/>
        <v>2400</v>
      </c>
      <c r="S16" s="18">
        <f t="shared" si="4"/>
        <v>2400</v>
      </c>
      <c r="T16" s="18"/>
      <c r="U16" s="18"/>
      <c r="V16" s="18"/>
      <c r="W16" s="18"/>
      <c r="X16" s="18"/>
      <c r="Y16" s="18"/>
      <c r="Z16" s="18"/>
    </row>
    <row r="17" spans="2:26" ht="15" thickBot="1" x14ac:dyDescent="0.4">
      <c r="B17" s="7" t="s">
        <v>33</v>
      </c>
      <c r="C17" s="19">
        <f>SUM($C$16:C16)</f>
        <v>96</v>
      </c>
      <c r="D17" s="19">
        <f>SUM($C$16:D16)</f>
        <v>192</v>
      </c>
      <c r="E17" s="19">
        <f>SUM($C$16:E16)</f>
        <v>336</v>
      </c>
      <c r="F17" s="19">
        <f>SUM($C$16:F16)</f>
        <v>480</v>
      </c>
      <c r="G17" s="19">
        <f>SUM($C$16:G16)</f>
        <v>864</v>
      </c>
      <c r="H17" s="19">
        <f>SUM($C$16:H16)</f>
        <v>1248</v>
      </c>
      <c r="I17" s="19">
        <f>SUM($C$16:I16)</f>
        <v>1728</v>
      </c>
      <c r="J17" s="19">
        <f>SUM($C$16:J16)</f>
        <v>2688</v>
      </c>
      <c r="K17" s="19">
        <f>SUM($C$16:K16)</f>
        <v>3888</v>
      </c>
      <c r="L17" s="19">
        <f>SUM($C$16:L16)</f>
        <v>5328</v>
      </c>
      <c r="M17" s="19">
        <f>SUM($C$16:M16)</f>
        <v>7008</v>
      </c>
      <c r="N17" s="19">
        <f>SUM($C$16:N16)</f>
        <v>9408</v>
      </c>
      <c r="O17" s="19">
        <f>SUM($C$16:O16)</f>
        <v>11808</v>
      </c>
      <c r="P17" s="19">
        <f>SUM($C$16:P16)</f>
        <v>14208</v>
      </c>
      <c r="Q17" s="19">
        <f>SUM($C$16:Q16)</f>
        <v>16608</v>
      </c>
      <c r="R17" s="19">
        <f>SUM($C$16:R16)</f>
        <v>19008</v>
      </c>
      <c r="S17" s="19">
        <f>SUM($C$16:S16)</f>
        <v>21408</v>
      </c>
      <c r="T17" s="19"/>
      <c r="U17" s="19"/>
      <c r="V17" s="19"/>
      <c r="W17" s="19"/>
      <c r="X17" s="19"/>
      <c r="Y17" s="19"/>
      <c r="Z17" s="19"/>
    </row>
    <row r="18" spans="2:26" ht="15" thickTop="1" x14ac:dyDescent="0.35">
      <c r="B18" s="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A26"/>
  <sheetViews>
    <sheetView showGridLines="0" zoomScale="130" zoomScaleNormal="130" workbookViewId="0">
      <selection activeCell="J2" sqref="J2"/>
    </sheetView>
  </sheetViews>
  <sheetFormatPr defaultColWidth="9.1796875" defaultRowHeight="10" x14ac:dyDescent="0.35"/>
  <cols>
    <col min="1" max="1" width="1.54296875" style="128" customWidth="1"/>
    <col min="2" max="2" width="5.54296875" style="128" customWidth="1"/>
    <col min="3" max="3" width="13.1796875" style="128" customWidth="1"/>
    <col min="4" max="4" width="3.54296875" style="128" customWidth="1"/>
    <col min="5" max="5" width="6.26953125" style="129" customWidth="1"/>
    <col min="6" max="6" width="6.7265625" style="129" customWidth="1"/>
    <col min="7" max="7" width="6.26953125" style="129" customWidth="1"/>
    <col min="8" max="8" width="5.54296875" style="129" customWidth="1"/>
    <col min="9" max="9" width="7.81640625" style="129" bestFit="1" customWidth="1"/>
    <col min="10" max="10" width="7.7265625" style="129" customWidth="1"/>
    <col min="11" max="11" width="8" style="129" customWidth="1"/>
    <col min="12" max="12" width="5.453125" style="129" customWidth="1"/>
    <col min="13" max="13" width="8.453125" style="129" customWidth="1"/>
    <col min="14" max="14" width="5.7265625" style="129" customWidth="1"/>
    <col min="15" max="15" width="7.81640625" style="129" bestFit="1" customWidth="1"/>
    <col min="16" max="16" width="5.7265625" style="129" customWidth="1"/>
    <col min="17" max="17" width="6" style="129" bestFit="1" customWidth="1"/>
    <col min="18" max="20" width="4.54296875" style="129" customWidth="1"/>
    <col min="21" max="23" width="5" style="129" customWidth="1"/>
    <col min="24" max="24" width="6.81640625" style="129" customWidth="1"/>
    <col min="25" max="25" width="5.7265625" style="129" customWidth="1"/>
    <col min="26" max="26" width="5.26953125" style="129" customWidth="1"/>
    <col min="27" max="27" width="5.453125" style="129" customWidth="1"/>
    <col min="28" max="16384" width="9.1796875" style="128"/>
  </cols>
  <sheetData>
    <row r="5" spans="2:27" x14ac:dyDescent="0.35">
      <c r="B5" s="134"/>
      <c r="C5" s="134"/>
      <c r="D5" s="134"/>
      <c r="E5" s="132"/>
      <c r="F5" s="132"/>
      <c r="G5" s="132"/>
      <c r="H5" s="238"/>
      <c r="I5" s="342" t="s">
        <v>219</v>
      </c>
      <c r="J5" s="343"/>
      <c r="K5" s="343"/>
      <c r="L5" s="343"/>
      <c r="M5" s="343"/>
      <c r="N5" s="343"/>
      <c r="O5" s="343"/>
      <c r="P5" s="344"/>
      <c r="Q5" s="342" t="s">
        <v>218</v>
      </c>
      <c r="R5" s="343"/>
      <c r="S5" s="343"/>
      <c r="T5" s="344"/>
      <c r="U5" s="240"/>
      <c r="V5" s="241"/>
      <c r="W5" s="241"/>
      <c r="X5" s="241"/>
      <c r="Y5" s="241"/>
      <c r="Z5" s="241"/>
      <c r="AA5" s="241"/>
    </row>
    <row r="6" spans="2:27" x14ac:dyDescent="0.35">
      <c r="B6" s="239"/>
      <c r="C6" s="239"/>
      <c r="D6" s="239"/>
      <c r="E6" s="342" t="s">
        <v>217</v>
      </c>
      <c r="F6" s="343"/>
      <c r="G6" s="343"/>
      <c r="H6" s="344"/>
      <c r="I6" s="139"/>
      <c r="J6" s="140"/>
      <c r="K6" s="342" t="s">
        <v>216</v>
      </c>
      <c r="L6" s="344"/>
      <c r="M6" s="342" t="s">
        <v>215</v>
      </c>
      <c r="N6" s="344"/>
      <c r="O6" s="342" t="s">
        <v>214</v>
      </c>
      <c r="P6" s="344"/>
      <c r="Q6" s="342" t="s">
        <v>213</v>
      </c>
      <c r="R6" s="344"/>
      <c r="S6" s="342" t="s">
        <v>212</v>
      </c>
      <c r="T6" s="344"/>
      <c r="U6" s="342" t="s">
        <v>211</v>
      </c>
      <c r="V6" s="343"/>
      <c r="W6" s="344"/>
      <c r="X6" s="342" t="s">
        <v>210</v>
      </c>
      <c r="Y6" s="343"/>
      <c r="Z6" s="343"/>
      <c r="AA6" s="344"/>
    </row>
    <row r="7" spans="2:27" ht="27" x14ac:dyDescent="0.35">
      <c r="B7" s="345" t="s">
        <v>209</v>
      </c>
      <c r="C7" s="347" t="s">
        <v>158</v>
      </c>
      <c r="D7" s="349" t="s">
        <v>208</v>
      </c>
      <c r="E7" s="143" t="s">
        <v>204</v>
      </c>
      <c r="F7" s="144" t="s">
        <v>105</v>
      </c>
      <c r="G7" s="144" t="s">
        <v>203</v>
      </c>
      <c r="H7" s="145" t="s">
        <v>202</v>
      </c>
      <c r="I7" s="143" t="s">
        <v>106</v>
      </c>
      <c r="J7" s="144" t="s">
        <v>105</v>
      </c>
      <c r="K7" s="143" t="s">
        <v>203</v>
      </c>
      <c r="L7" s="145" t="s">
        <v>202</v>
      </c>
      <c r="M7" s="143" t="s">
        <v>203</v>
      </c>
      <c r="N7" s="145" t="s">
        <v>202</v>
      </c>
      <c r="O7" s="143" t="s">
        <v>203</v>
      </c>
      <c r="P7" s="145" t="s">
        <v>202</v>
      </c>
      <c r="Q7" s="143" t="s">
        <v>203</v>
      </c>
      <c r="R7" s="145" t="s">
        <v>202</v>
      </c>
      <c r="S7" s="143" t="s">
        <v>203</v>
      </c>
      <c r="T7" s="145" t="s">
        <v>202</v>
      </c>
      <c r="U7" s="144" t="s">
        <v>207</v>
      </c>
      <c r="V7" s="144" t="s">
        <v>206</v>
      </c>
      <c r="W7" s="144" t="s">
        <v>205</v>
      </c>
      <c r="X7" s="143" t="s">
        <v>204</v>
      </c>
      <c r="Y7" s="144" t="s">
        <v>105</v>
      </c>
      <c r="Z7" s="144" t="s">
        <v>203</v>
      </c>
      <c r="AA7" s="145" t="s">
        <v>202</v>
      </c>
    </row>
    <row r="8" spans="2:27" s="137" customFormat="1" x14ac:dyDescent="0.35">
      <c r="B8" s="346"/>
      <c r="C8" s="348"/>
      <c r="D8" s="350"/>
      <c r="E8" s="146" t="s">
        <v>61</v>
      </c>
      <c r="F8" s="147" t="s">
        <v>62</v>
      </c>
      <c r="G8" s="147" t="s">
        <v>63</v>
      </c>
      <c r="H8" s="148" t="s">
        <v>64</v>
      </c>
      <c r="I8" s="146" t="s">
        <v>65</v>
      </c>
      <c r="J8" s="147" t="s">
        <v>201</v>
      </c>
      <c r="K8" s="146" t="s">
        <v>200</v>
      </c>
      <c r="L8" s="148" t="s">
        <v>199</v>
      </c>
      <c r="M8" s="221" t="s">
        <v>198</v>
      </c>
      <c r="N8" s="220" t="s">
        <v>197</v>
      </c>
      <c r="O8" s="147" t="s">
        <v>196</v>
      </c>
      <c r="P8" s="148" t="s">
        <v>195</v>
      </c>
      <c r="Q8" s="222" t="s">
        <v>194</v>
      </c>
      <c r="R8" s="220" t="s">
        <v>193</v>
      </c>
      <c r="S8" s="221" t="s">
        <v>192</v>
      </c>
      <c r="T8" s="220" t="s">
        <v>191</v>
      </c>
      <c r="U8" s="221" t="s">
        <v>190</v>
      </c>
      <c r="V8" s="221" t="s">
        <v>189</v>
      </c>
      <c r="W8" s="221" t="s">
        <v>188</v>
      </c>
      <c r="X8" s="222" t="s">
        <v>187</v>
      </c>
      <c r="Y8" s="221" t="s">
        <v>186</v>
      </c>
      <c r="Z8" s="221" t="s">
        <v>185</v>
      </c>
      <c r="AA8" s="220" t="s">
        <v>184</v>
      </c>
    </row>
    <row r="9" spans="2:27" ht="15" customHeight="1" x14ac:dyDescent="0.35">
      <c r="B9" s="141">
        <v>100</v>
      </c>
      <c r="C9" s="149" t="s">
        <v>183</v>
      </c>
      <c r="D9" s="150" t="s">
        <v>177</v>
      </c>
      <c r="E9" s="151"/>
      <c r="F9" s="152"/>
      <c r="G9" s="152"/>
      <c r="H9" s="153"/>
      <c r="I9" s="151"/>
      <c r="J9" s="152"/>
      <c r="K9" s="151"/>
      <c r="L9" s="153"/>
      <c r="M9" s="152"/>
      <c r="N9" s="153"/>
      <c r="O9" s="152"/>
      <c r="P9" s="153"/>
      <c r="Q9" s="154"/>
      <c r="R9" s="155"/>
      <c r="S9" s="156"/>
      <c r="T9" s="157"/>
      <c r="U9" s="158"/>
      <c r="V9" s="159"/>
      <c r="W9" s="159"/>
      <c r="X9" s="162"/>
      <c r="Y9" s="163"/>
      <c r="Z9" s="163"/>
      <c r="AA9" s="164"/>
    </row>
    <row r="10" spans="2:27" ht="15" customHeight="1" x14ac:dyDescent="0.35">
      <c r="B10" s="141">
        <v>110</v>
      </c>
      <c r="C10" s="160" t="s">
        <v>182</v>
      </c>
      <c r="D10" s="150" t="s">
        <v>181</v>
      </c>
      <c r="E10" s="151"/>
      <c r="F10" s="152"/>
      <c r="G10" s="152"/>
      <c r="H10" s="153"/>
      <c r="I10" s="151"/>
      <c r="J10" s="152"/>
      <c r="K10" s="151"/>
      <c r="L10" s="153"/>
      <c r="M10" s="152"/>
      <c r="N10" s="153"/>
      <c r="O10" s="152"/>
      <c r="P10" s="153"/>
      <c r="Q10" s="154"/>
      <c r="R10" s="155"/>
      <c r="S10" s="156"/>
      <c r="T10" s="157"/>
      <c r="U10" s="158"/>
      <c r="V10" s="159"/>
      <c r="W10" s="159"/>
      <c r="X10" s="162"/>
      <c r="Y10" s="163"/>
      <c r="Z10" s="163"/>
      <c r="AA10" s="164"/>
    </row>
    <row r="11" spans="2:27" ht="15" customHeight="1" x14ac:dyDescent="0.35">
      <c r="B11" s="141">
        <v>120</v>
      </c>
      <c r="C11" s="160" t="s">
        <v>180</v>
      </c>
      <c r="D11" s="150" t="s">
        <v>179</v>
      </c>
      <c r="E11" s="151"/>
      <c r="F11" s="152"/>
      <c r="G11" s="152"/>
      <c r="H11" s="153"/>
      <c r="I11" s="151"/>
      <c r="J11" s="152"/>
      <c r="K11" s="151"/>
      <c r="L11" s="153"/>
      <c r="M11" s="152"/>
      <c r="N11" s="153"/>
      <c r="O11" s="152"/>
      <c r="P11" s="153"/>
      <c r="Q11" s="154"/>
      <c r="R11" s="155"/>
      <c r="S11" s="156"/>
      <c r="T11" s="157"/>
      <c r="U11" s="158"/>
      <c r="V11" s="159"/>
      <c r="W11" s="159"/>
      <c r="X11" s="162"/>
      <c r="Y11" s="163"/>
      <c r="Z11" s="163"/>
      <c r="AA11" s="164"/>
    </row>
    <row r="12" spans="2:27" ht="15" customHeight="1" x14ac:dyDescent="0.35">
      <c r="B12" s="141">
        <v>130</v>
      </c>
      <c r="C12" s="160" t="s">
        <v>178</v>
      </c>
      <c r="D12" s="150" t="s">
        <v>177</v>
      </c>
      <c r="E12" s="151"/>
      <c r="F12" s="152"/>
      <c r="G12" s="152"/>
      <c r="H12" s="153"/>
      <c r="I12" s="151"/>
      <c r="J12" s="152"/>
      <c r="K12" s="151"/>
      <c r="L12" s="153"/>
      <c r="M12" s="152"/>
      <c r="N12" s="153"/>
      <c r="O12" s="152"/>
      <c r="P12" s="153"/>
      <c r="Q12" s="154"/>
      <c r="R12" s="155"/>
      <c r="S12" s="156"/>
      <c r="T12" s="157"/>
      <c r="U12" s="158"/>
      <c r="V12" s="159"/>
      <c r="W12" s="159"/>
      <c r="X12" s="162"/>
      <c r="Y12" s="163"/>
      <c r="Z12" s="163"/>
      <c r="AA12" s="164"/>
    </row>
    <row r="13" spans="2:27" ht="15" customHeight="1" x14ac:dyDescent="0.35">
      <c r="B13" s="141">
        <v>140</v>
      </c>
      <c r="C13" s="160" t="s">
        <v>176</v>
      </c>
      <c r="D13" s="150" t="s">
        <v>175</v>
      </c>
      <c r="E13" s="151"/>
      <c r="F13" s="152"/>
      <c r="G13" s="152"/>
      <c r="H13" s="153"/>
      <c r="I13" s="151"/>
      <c r="J13" s="152"/>
      <c r="K13" s="151"/>
      <c r="L13" s="153"/>
      <c r="M13" s="152"/>
      <c r="N13" s="153"/>
      <c r="O13" s="152"/>
      <c r="P13" s="153"/>
      <c r="Q13" s="154"/>
      <c r="R13" s="155"/>
      <c r="S13" s="156"/>
      <c r="T13" s="157"/>
      <c r="U13" s="158"/>
      <c r="V13" s="159"/>
      <c r="W13" s="159"/>
      <c r="X13" s="162"/>
      <c r="Y13" s="163"/>
      <c r="Z13" s="163"/>
      <c r="AA13" s="164"/>
    </row>
    <row r="14" spans="2:27" ht="15" customHeight="1" x14ac:dyDescent="0.35">
      <c r="B14" s="141">
        <v>150</v>
      </c>
      <c r="C14" s="160" t="s">
        <v>82</v>
      </c>
      <c r="D14" s="150" t="s">
        <v>175</v>
      </c>
      <c r="E14" s="151"/>
      <c r="F14" s="152"/>
      <c r="G14" s="152"/>
      <c r="H14" s="153"/>
      <c r="I14" s="151"/>
      <c r="J14" s="152"/>
      <c r="K14" s="151"/>
      <c r="L14" s="153"/>
      <c r="M14" s="152"/>
      <c r="N14" s="153"/>
      <c r="O14" s="152"/>
      <c r="P14" s="153"/>
      <c r="Q14" s="154"/>
      <c r="R14" s="155"/>
      <c r="S14" s="156"/>
      <c r="T14" s="157"/>
      <c r="U14" s="158"/>
      <c r="V14" s="159"/>
      <c r="W14" s="159"/>
      <c r="X14" s="162"/>
      <c r="Y14" s="163"/>
      <c r="Z14" s="163"/>
      <c r="AA14" s="164"/>
    </row>
    <row r="15" spans="2:27" ht="15" customHeight="1" x14ac:dyDescent="0.35">
      <c r="B15" s="141">
        <v>160</v>
      </c>
      <c r="C15" s="160" t="s">
        <v>174</v>
      </c>
      <c r="D15" s="150" t="s">
        <v>172</v>
      </c>
      <c r="E15" s="151"/>
      <c r="F15" s="152"/>
      <c r="G15" s="152"/>
      <c r="H15" s="153"/>
      <c r="I15" s="151"/>
      <c r="J15" s="152"/>
      <c r="K15" s="151"/>
      <c r="L15" s="153"/>
      <c r="M15" s="152"/>
      <c r="N15" s="153"/>
      <c r="O15" s="152"/>
      <c r="P15" s="153"/>
      <c r="Q15" s="154"/>
      <c r="R15" s="155"/>
      <c r="S15" s="156"/>
      <c r="T15" s="157"/>
      <c r="U15" s="158"/>
      <c r="V15" s="159"/>
      <c r="W15" s="159"/>
      <c r="X15" s="162"/>
      <c r="Y15" s="163"/>
      <c r="Z15" s="163"/>
      <c r="AA15" s="164"/>
    </row>
    <row r="16" spans="2:27" ht="15" customHeight="1" x14ac:dyDescent="0.35">
      <c r="B16" s="141">
        <v>170</v>
      </c>
      <c r="C16" s="161" t="s">
        <v>173</v>
      </c>
      <c r="D16" s="150" t="s">
        <v>172</v>
      </c>
      <c r="E16" s="151"/>
      <c r="F16" s="152"/>
      <c r="G16" s="152"/>
      <c r="H16" s="153"/>
      <c r="I16" s="151"/>
      <c r="J16" s="152"/>
      <c r="K16" s="151"/>
      <c r="L16" s="153"/>
      <c r="M16" s="152"/>
      <c r="N16" s="153"/>
      <c r="O16" s="152"/>
      <c r="P16" s="153"/>
      <c r="Q16" s="154"/>
      <c r="R16" s="155"/>
      <c r="S16" s="156"/>
      <c r="T16" s="157"/>
      <c r="U16" s="158"/>
      <c r="V16" s="159"/>
      <c r="W16" s="159"/>
      <c r="X16" s="162"/>
      <c r="Y16" s="163"/>
      <c r="Z16" s="163"/>
      <c r="AA16" s="164"/>
    </row>
    <row r="17" spans="2:27" ht="10.5" x14ac:dyDescent="0.35">
      <c r="B17" s="223"/>
      <c r="C17" s="224" t="s">
        <v>0</v>
      </c>
      <c r="D17" s="225"/>
      <c r="E17" s="226"/>
      <c r="F17" s="227"/>
      <c r="G17" s="227"/>
      <c r="H17" s="228"/>
      <c r="I17" s="226"/>
      <c r="J17" s="227"/>
      <c r="K17" s="226"/>
      <c r="L17" s="228"/>
      <c r="M17" s="226"/>
      <c r="N17" s="228"/>
      <c r="O17" s="226"/>
      <c r="P17" s="228"/>
      <c r="Q17" s="229"/>
      <c r="R17" s="230"/>
      <c r="S17" s="231"/>
      <c r="T17" s="232"/>
      <c r="U17" s="233"/>
      <c r="V17" s="234"/>
      <c r="W17" s="234"/>
      <c r="X17" s="235"/>
      <c r="Y17" s="236"/>
      <c r="Z17" s="236"/>
      <c r="AA17" s="237"/>
    </row>
    <row r="18" spans="2:27" x14ac:dyDescent="0.35">
      <c r="B18" s="136"/>
      <c r="C18" s="136"/>
      <c r="D18" s="136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</row>
    <row r="19" spans="2:27" ht="13.5" customHeight="1" x14ac:dyDescent="0.35">
      <c r="B19" s="134"/>
      <c r="C19" s="134"/>
      <c r="D19" s="134"/>
      <c r="E19" s="132" t="s">
        <v>171</v>
      </c>
      <c r="F19" s="133" t="s">
        <v>170</v>
      </c>
      <c r="G19" s="132"/>
      <c r="H19" s="132"/>
      <c r="I19" s="132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</row>
    <row r="20" spans="2:27" ht="13.5" customHeight="1" x14ac:dyDescent="0.35">
      <c r="B20" s="134"/>
      <c r="C20" s="134"/>
      <c r="D20" s="134"/>
      <c r="E20" s="132"/>
      <c r="F20" s="133" t="s">
        <v>169</v>
      </c>
      <c r="G20" s="132"/>
      <c r="H20" s="132"/>
      <c r="I20" s="132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</row>
    <row r="21" spans="2:27" ht="13.5" customHeight="1" x14ac:dyDescent="0.35">
      <c r="B21" s="134"/>
      <c r="C21" s="134"/>
      <c r="D21" s="134"/>
      <c r="E21" s="132"/>
      <c r="F21" s="133" t="s">
        <v>168</v>
      </c>
      <c r="G21" s="132"/>
      <c r="H21" s="132"/>
      <c r="I21" s="132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</row>
    <row r="22" spans="2:27" ht="13.5" customHeight="1" x14ac:dyDescent="0.35">
      <c r="B22" s="134"/>
      <c r="C22" s="134"/>
      <c r="D22" s="134"/>
      <c r="E22" s="132"/>
      <c r="F22" s="133" t="s">
        <v>167</v>
      </c>
      <c r="G22" s="132"/>
      <c r="H22" s="132"/>
      <c r="I22" s="132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</row>
    <row r="23" spans="2:27" ht="13.5" customHeight="1" x14ac:dyDescent="0.35">
      <c r="B23" s="134"/>
      <c r="C23" s="134"/>
      <c r="D23" s="134"/>
      <c r="E23" s="132"/>
      <c r="F23" s="133" t="s">
        <v>166</v>
      </c>
      <c r="G23" s="132"/>
      <c r="H23" s="132"/>
      <c r="I23" s="132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</row>
    <row r="24" spans="2:27" x14ac:dyDescent="0.35">
      <c r="B24" s="134"/>
      <c r="C24" s="134"/>
      <c r="D24" s="134"/>
      <c r="E24" s="131"/>
      <c r="F24" s="138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</row>
    <row r="25" spans="2:27" x14ac:dyDescent="0.35">
      <c r="F25" s="130"/>
    </row>
    <row r="26" spans="2:27" x14ac:dyDescent="0.35">
      <c r="F26" s="130"/>
    </row>
  </sheetData>
  <mergeCells count="13">
    <mergeCell ref="B7:B8"/>
    <mergeCell ref="C7:C8"/>
    <mergeCell ref="E6:H6"/>
    <mergeCell ref="D7:D8"/>
    <mergeCell ref="Q6:R6"/>
    <mergeCell ref="K6:L6"/>
    <mergeCell ref="O6:P6"/>
    <mergeCell ref="M6:N6"/>
    <mergeCell ref="U6:W6"/>
    <mergeCell ref="X6:AA6"/>
    <mergeCell ref="S6:T6"/>
    <mergeCell ref="Q5:T5"/>
    <mergeCell ref="I5:P5"/>
  </mergeCells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Dashboard  (2)</vt:lpstr>
      <vt:lpstr>A.CoverPage</vt:lpstr>
      <vt:lpstr>0.INTRO</vt:lpstr>
      <vt:lpstr>1.HSSE</vt:lpstr>
      <vt:lpstr>2.QA-QC</vt:lpstr>
      <vt:lpstr>4.Progress</vt:lpstr>
      <vt:lpstr>5.Key Milestones </vt:lpstr>
      <vt:lpstr>6.Resources</vt:lpstr>
      <vt:lpstr>7.QtyTk</vt:lpstr>
      <vt:lpstr>8.Cost</vt:lpstr>
      <vt:lpstr>8.CO&amp;Trends</vt:lpstr>
      <vt:lpstr>9.POs</vt:lpstr>
      <vt:lpstr>11.Skyline</vt:lpstr>
      <vt:lpstr>12.T&amp;C</vt:lpstr>
      <vt:lpstr>'8.CO&amp;Trends'!Print_Area</vt:lpstr>
      <vt:lpstr>A.CoverPage!Print_Area</vt:lpstr>
      <vt:lpstr>'Dashboard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Sargious, Rimon</dc:creator>
  <cp:lastModifiedBy>Mansour, Sara</cp:lastModifiedBy>
  <cp:lastPrinted>2019-01-22T11:13:32Z</cp:lastPrinted>
  <dcterms:created xsi:type="dcterms:W3CDTF">2014-10-29T16:18:05Z</dcterms:created>
  <dcterms:modified xsi:type="dcterms:W3CDTF">2021-08-22T12:54:40Z</dcterms:modified>
</cp:coreProperties>
</file>